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costa78\Documents\Esfera Federal\Contrato 902455_2020 - Revitalização\Licitação\CD\Planilha Licitante\"/>
    </mc:Choice>
  </mc:AlternateContent>
  <bookViews>
    <workbookView xWindow="0" yWindow="0" windowWidth="20460" windowHeight="7620" activeTab="1"/>
  </bookViews>
  <sheets>
    <sheet name="ORÇAMENTO" sheetId="1" r:id="rId1"/>
    <sheet name="CRONOGRAMA" sheetId="2" r:id="rId2"/>
    <sheet name="ORIENTAÇÕES" sheetId="3" r:id="rId3"/>
  </sheets>
  <externalReferences>
    <externalReference r:id="rId4"/>
  </externalReferenc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" l="1"/>
  <c r="H54" i="1"/>
  <c r="H55" i="1"/>
  <c r="H56" i="1"/>
  <c r="H57" i="1"/>
  <c r="H58" i="1"/>
  <c r="H59" i="1"/>
  <c r="H41" i="1"/>
  <c r="H42" i="1"/>
  <c r="H43" i="1"/>
  <c r="H44" i="1"/>
  <c r="H45" i="1"/>
  <c r="H46" i="1"/>
  <c r="H47" i="1"/>
  <c r="H48" i="1"/>
  <c r="H49" i="1"/>
  <c r="H50" i="1"/>
  <c r="H51" i="1"/>
  <c r="H52" i="1"/>
  <c r="H40" i="1"/>
  <c r="H38" i="1"/>
  <c r="H37" i="1" s="1"/>
  <c r="J13" i="2" s="1"/>
  <c r="G13" i="2" s="1"/>
  <c r="H34" i="1"/>
  <c r="H35" i="1"/>
  <c r="H36" i="1"/>
  <c r="H33" i="1"/>
  <c r="H31" i="1"/>
  <c r="H30" i="1"/>
  <c r="H29" i="1" s="1"/>
  <c r="J11" i="2" s="1"/>
  <c r="E11" i="2" s="1"/>
  <c r="H26" i="1"/>
  <c r="H27" i="1"/>
  <c r="H28" i="1"/>
  <c r="H25" i="1"/>
  <c r="H19" i="1"/>
  <c r="H20" i="1"/>
  <c r="H21" i="1"/>
  <c r="H22" i="1"/>
  <c r="H23" i="1"/>
  <c r="H18" i="1"/>
  <c r="H16" i="1"/>
  <c r="H15" i="1" s="1"/>
  <c r="J8" i="2" s="1"/>
  <c r="I11" i="2"/>
  <c r="G11" i="2"/>
  <c r="A11" i="2"/>
  <c r="A10" i="2"/>
  <c r="A9" i="2"/>
  <c r="A8" i="2"/>
  <c r="A3" i="2"/>
  <c r="E13" i="2" l="1"/>
  <c r="I13" i="2"/>
  <c r="H24" i="1"/>
  <c r="J10" i="2" s="1"/>
  <c r="H39" i="1"/>
  <c r="J14" i="2" s="1"/>
  <c r="H32" i="1"/>
  <c r="J12" i="2" s="1"/>
  <c r="H17" i="1"/>
  <c r="J9" i="2" s="1"/>
  <c r="E9" i="2" s="1"/>
  <c r="E14" i="2" l="1"/>
  <c r="I14" i="2"/>
  <c r="G14" i="2"/>
  <c r="G12" i="2"/>
  <c r="I12" i="2"/>
  <c r="E12" i="2"/>
  <c r="E10" i="2"/>
  <c r="G10" i="2"/>
  <c r="I10" i="2"/>
  <c r="G9" i="2"/>
  <c r="I9" i="2"/>
  <c r="J15" i="2"/>
  <c r="C8" i="2" s="1"/>
  <c r="H14" i="1"/>
  <c r="G8" i="2"/>
  <c r="I8" i="2"/>
  <c r="E8" i="2"/>
  <c r="G15" i="2" l="1"/>
  <c r="F15" i="2" s="1"/>
  <c r="E15" i="2"/>
  <c r="D15" i="2" s="1"/>
  <c r="C10" i="2"/>
  <c r="I15" i="2"/>
  <c r="H15" i="2" s="1"/>
  <c r="C11" i="2"/>
  <c r="C13" i="2"/>
  <c r="C14" i="2"/>
  <c r="C9" i="2"/>
  <c r="C12" i="2"/>
  <c r="E17" i="2" l="1"/>
  <c r="G17" i="2" s="1"/>
  <c r="I17" i="2" s="1"/>
  <c r="E18" i="2"/>
  <c r="G18" i="2" s="1"/>
  <c r="I18" i="2" s="1"/>
</calcChain>
</file>

<file path=xl/sharedStrings.xml><?xml version="1.0" encoding="utf-8"?>
<sst xmlns="http://schemas.openxmlformats.org/spreadsheetml/2006/main" count="224" uniqueCount="155">
  <si>
    <r>
      <rPr>
        <b/>
        <sz val="6.5"/>
        <rFont val="Arial"/>
        <family val="2"/>
      </rPr>
      <t>Item</t>
    </r>
  </si>
  <si>
    <r>
      <rPr>
        <b/>
        <sz val="6.5"/>
        <rFont val="Arial"/>
        <family val="2"/>
      </rPr>
      <t>Fonte</t>
    </r>
  </si>
  <si>
    <r>
      <rPr>
        <b/>
        <sz val="6.5"/>
        <rFont val="Arial"/>
        <family val="2"/>
      </rPr>
      <t>Código</t>
    </r>
  </si>
  <si>
    <r>
      <rPr>
        <b/>
        <sz val="6.5"/>
        <rFont val="Arial"/>
        <family val="2"/>
      </rPr>
      <t>Descrição</t>
    </r>
  </si>
  <si>
    <r>
      <rPr>
        <b/>
        <sz val="6.5"/>
        <rFont val="Arial"/>
        <family val="2"/>
      </rPr>
      <t>Unidade</t>
    </r>
  </si>
  <si>
    <r>
      <rPr>
        <b/>
        <sz val="6.5"/>
        <rFont val="Arial"/>
        <family val="2"/>
      </rPr>
      <t>Quantidade</t>
    </r>
  </si>
  <si>
    <r>
      <rPr>
        <b/>
        <sz val="6.5"/>
        <rFont val="Arial"/>
        <family val="2"/>
      </rPr>
      <t>REVITALIZAÇÃO DA PRAÇA ABÍLIO ALVES MARQUES</t>
    </r>
  </si>
  <si>
    <r>
      <rPr>
        <b/>
        <sz val="6.5"/>
        <rFont val="Arial"/>
        <family val="2"/>
      </rPr>
      <t>1.1.</t>
    </r>
  </si>
  <si>
    <r>
      <rPr>
        <b/>
        <sz val="6.5"/>
        <rFont val="Arial"/>
        <family val="2"/>
      </rPr>
      <t>PLACA DE OBRA</t>
    </r>
  </si>
  <si>
    <r>
      <rPr>
        <sz val="6.5"/>
        <rFont val="Arial MT"/>
        <family val="2"/>
      </rPr>
      <t>1.1.1.</t>
    </r>
  </si>
  <si>
    <r>
      <rPr>
        <sz val="6.5"/>
        <rFont val="Arial MT"/>
        <family val="2"/>
      </rPr>
      <t>Composição</t>
    </r>
  </si>
  <si>
    <r>
      <rPr>
        <sz val="6.5"/>
        <rFont val="Arial MT"/>
        <family val="2"/>
      </rPr>
      <t>M2</t>
    </r>
  </si>
  <si>
    <r>
      <rPr>
        <b/>
        <sz val="6.5"/>
        <rFont val="Arial"/>
        <family val="2"/>
      </rPr>
      <t>1.2.</t>
    </r>
  </si>
  <si>
    <r>
      <rPr>
        <b/>
        <sz val="6.5"/>
        <rFont val="Arial"/>
        <family val="2"/>
      </rPr>
      <t>DEMOLIÇÕES</t>
    </r>
  </si>
  <si>
    <r>
      <rPr>
        <sz val="6.5"/>
        <rFont val="Arial MT"/>
        <family val="2"/>
      </rPr>
      <t>1.2.1.</t>
    </r>
  </si>
  <si>
    <r>
      <rPr>
        <sz val="6.5"/>
        <rFont val="Arial MT"/>
        <family val="2"/>
      </rPr>
      <t>CPOS</t>
    </r>
  </si>
  <si>
    <r>
      <rPr>
        <sz val="6.5"/>
        <rFont val="Arial MT"/>
        <family val="2"/>
      </rPr>
      <t>03.01.230</t>
    </r>
  </si>
  <si>
    <r>
      <rPr>
        <sz val="6.5"/>
        <rFont val="Arial MT"/>
        <family val="2"/>
      </rPr>
      <t xml:space="preserve">Demolição mecanizada de concreto simples, inclusive fragmentação e acomodação
</t>
    </r>
    <r>
      <rPr>
        <sz val="6.5"/>
        <rFont val="Arial MT"/>
        <family val="2"/>
      </rPr>
      <t>do material</t>
    </r>
  </si>
  <si>
    <r>
      <rPr>
        <sz val="6.5"/>
        <rFont val="Arial MT"/>
        <family val="2"/>
      </rPr>
      <t>m³</t>
    </r>
  </si>
  <si>
    <r>
      <rPr>
        <sz val="6.5"/>
        <rFont val="Arial MT"/>
        <family val="2"/>
      </rPr>
      <t>1.2.2.</t>
    </r>
  </si>
  <si>
    <r>
      <rPr>
        <sz val="6.5"/>
        <rFont val="Arial MT"/>
        <family val="2"/>
      </rPr>
      <t>SINAPI</t>
    </r>
  </si>
  <si>
    <r>
      <rPr>
        <sz val="6.5"/>
        <rFont val="Arial MT"/>
        <family val="2"/>
      </rPr>
      <t>M3</t>
    </r>
  </si>
  <si>
    <r>
      <rPr>
        <sz val="6.5"/>
        <rFont val="Arial MT"/>
        <family val="2"/>
      </rPr>
      <t>1.2.3.</t>
    </r>
  </si>
  <si>
    <r>
      <rPr>
        <sz val="6.5"/>
        <rFont val="Arial MT"/>
        <family val="2"/>
      </rPr>
      <t xml:space="preserve">TRANSPORTE COMERCIAL COM CAMINHAO CARROCERIA 9 T, RODOVIA
</t>
    </r>
    <r>
      <rPr>
        <sz val="6.5"/>
        <rFont val="Arial MT"/>
        <family val="2"/>
      </rPr>
      <t>PAVIMENTADA</t>
    </r>
  </si>
  <si>
    <r>
      <rPr>
        <sz val="6.5"/>
        <rFont val="Arial MT"/>
        <family val="2"/>
      </rPr>
      <t>M3XKM</t>
    </r>
  </si>
  <si>
    <r>
      <rPr>
        <sz val="6.5"/>
        <rFont val="Arial MT"/>
        <family val="2"/>
      </rPr>
      <t>1.2.4.</t>
    </r>
  </si>
  <si>
    <r>
      <rPr>
        <sz val="6.5"/>
        <rFont val="Arial MT"/>
        <family val="2"/>
      </rPr>
      <t>03.01.210</t>
    </r>
  </si>
  <si>
    <r>
      <rPr>
        <sz val="6.5"/>
        <rFont val="Arial MT"/>
        <family val="2"/>
      </rPr>
      <t xml:space="preserve">Demolição mecanizada de concreto armado, inclusive fragmentação e acomodação
</t>
    </r>
    <r>
      <rPr>
        <sz val="6.5"/>
        <rFont val="Arial MT"/>
        <family val="2"/>
      </rPr>
      <t>do material</t>
    </r>
  </si>
  <si>
    <r>
      <rPr>
        <sz val="6.5"/>
        <rFont val="Arial MT"/>
        <family val="2"/>
      </rPr>
      <t>1.2.5.</t>
    </r>
  </si>
  <si>
    <r>
      <rPr>
        <sz val="6.5"/>
        <rFont val="Arial MT"/>
        <family val="2"/>
      </rPr>
      <t>1.2.6.</t>
    </r>
  </si>
  <si>
    <t>PLACA DE OBRA EM CHAPA DE ACO GALVANIZADO</t>
  </si>
  <si>
    <t>CARGA MANUAL DE ENTULHO EM CAMINHAO BASCULANTE 6 M3</t>
  </si>
  <si>
    <r>
      <rPr>
        <b/>
        <sz val="6.5"/>
        <rFont val="Arial"/>
        <family val="2"/>
      </rPr>
      <t>1.3.</t>
    </r>
  </si>
  <si>
    <r>
      <rPr>
        <b/>
        <sz val="6.5"/>
        <rFont val="Arial"/>
        <family val="2"/>
      </rPr>
      <t>EXECUÇÃO DE GUIA E CALÇADA</t>
    </r>
  </si>
  <si>
    <r>
      <rPr>
        <sz val="6.5"/>
        <rFont val="Arial MT"/>
        <family val="2"/>
      </rPr>
      <t>1.3.1.</t>
    </r>
  </si>
  <si>
    <r>
      <rPr>
        <sz val="6.5"/>
        <rFont val="Arial MT"/>
        <family val="2"/>
      </rPr>
      <t xml:space="preserve">ESCAVAÇÃO MANUAL DE VALA COM PROFUNDIDADE MENOR OU IGUAL A
</t>
    </r>
    <r>
      <rPr>
        <sz val="6.5"/>
        <rFont val="Arial MT"/>
        <family val="2"/>
      </rPr>
      <t>1,30 M. AF_03/2016</t>
    </r>
  </si>
  <si>
    <r>
      <rPr>
        <sz val="6.5"/>
        <rFont val="Arial MT"/>
        <family val="2"/>
      </rPr>
      <t>1.3.2.</t>
    </r>
  </si>
  <si>
    <r>
      <rPr>
        <sz val="6.5"/>
        <rFont val="Arial MT"/>
        <family val="2"/>
      </rPr>
      <t xml:space="preserve">EXECUÇÃO E COMPACTAÇÃO DE BASE E OU SUB BASE PARA PAVIMENTAÇÃO DE SOLOS DE COMPORTAMENTO LATERÍTICO (ARENOSO) - EXCLUSIVE SOLO, ESCAVAÇÃO, CARGA E TRANSPORTE.
</t>
    </r>
    <r>
      <rPr>
        <sz val="6.5"/>
        <rFont val="Arial MT"/>
        <family val="2"/>
      </rPr>
      <t>AF_11/2019</t>
    </r>
  </si>
  <si>
    <r>
      <rPr>
        <sz val="6.5"/>
        <rFont val="Arial MT"/>
        <family val="2"/>
      </rPr>
      <t>1.3.3.</t>
    </r>
  </si>
  <si>
    <r>
      <rPr>
        <sz val="6.5"/>
        <rFont val="Arial MT"/>
        <family val="2"/>
      </rPr>
      <t xml:space="preserve">LASTRO COM PREPARO DE FUNDO, LARGURA MAIOR OU IGUAL A 1,5 M, COM CAMADA DE BRITA, LANÇAMENTO MANUAL, EM LOCAL COM NÍVEL
</t>
    </r>
    <r>
      <rPr>
        <sz val="6.5"/>
        <rFont val="Arial MT"/>
        <family val="2"/>
      </rPr>
      <t>BAIXO DE INTERFERÊNCIA. AF_06/2016</t>
    </r>
  </si>
  <si>
    <r>
      <rPr>
        <sz val="6.5"/>
        <rFont val="Arial MT"/>
        <family val="2"/>
      </rPr>
      <t>1.3.4.</t>
    </r>
  </si>
  <si>
    <r>
      <rPr>
        <sz val="6.5"/>
        <rFont val="Arial MT"/>
        <family val="2"/>
      </rPr>
      <t xml:space="preserve">EXECUÇÃO DE PASSEIO (CALÇADA) OU PISO DE CONCRETO COM
</t>
    </r>
    <r>
      <rPr>
        <sz val="6.5"/>
        <rFont val="Arial MT"/>
        <family val="2"/>
      </rPr>
      <t>CONCRETO MOLDADO IN LOCO, USINADO, ACABAMENTO CONVENCIONAL, NÃO ARMADO. AF_07/2016</t>
    </r>
  </si>
  <si>
    <r>
      <rPr>
        <b/>
        <sz val="6.5"/>
        <rFont val="Arial"/>
        <family val="2"/>
      </rPr>
      <t>1.4.</t>
    </r>
  </si>
  <si>
    <r>
      <rPr>
        <b/>
        <sz val="6.5"/>
        <rFont val="Arial"/>
        <family val="2"/>
      </rPr>
      <t>EXECUÇÃO DE GUIA REPARO</t>
    </r>
  </si>
  <si>
    <r>
      <rPr>
        <sz val="6.5"/>
        <rFont val="Arial MT"/>
        <family val="2"/>
      </rPr>
      <t>1.4.1.</t>
    </r>
  </si>
  <si>
    <r>
      <rPr>
        <sz val="6.5"/>
        <rFont val="Arial MT"/>
        <family val="2"/>
      </rPr>
      <t>GUIA DE JARDIM 7 X 20 X 100 CM EM TRECHO RETO REPARO</t>
    </r>
  </si>
  <si>
    <r>
      <rPr>
        <sz val="6.5"/>
        <rFont val="Arial MT"/>
        <family val="2"/>
      </rPr>
      <t>M</t>
    </r>
  </si>
  <si>
    <r>
      <rPr>
        <sz val="6.5"/>
        <rFont val="Arial MT"/>
        <family val="2"/>
      </rPr>
      <t>1.4.2.</t>
    </r>
  </si>
  <si>
    <r>
      <rPr>
        <sz val="6.5"/>
        <rFont val="Arial MT"/>
        <family val="2"/>
      </rPr>
      <t>54.06.040</t>
    </r>
  </si>
  <si>
    <r>
      <rPr>
        <sz val="6.5"/>
        <rFont val="Arial MT"/>
        <family val="2"/>
      </rPr>
      <t>Guia pré-moldada reta tipo PMSP 100 - fck 25 MPa</t>
    </r>
  </si>
  <si>
    <r>
      <rPr>
        <b/>
        <sz val="6.5"/>
        <rFont val="Arial"/>
        <family val="2"/>
      </rPr>
      <t>1.5.</t>
    </r>
  </si>
  <si>
    <r>
      <rPr>
        <b/>
        <sz val="6.5"/>
        <rFont val="Arial"/>
        <family val="2"/>
      </rPr>
      <t>RAMPA DE ACESSIBILIDADE</t>
    </r>
  </si>
  <si>
    <r>
      <rPr>
        <sz val="6.5"/>
        <rFont val="Arial MT"/>
        <family val="2"/>
      </rPr>
      <t>1.5.1.</t>
    </r>
  </si>
  <si>
    <r>
      <rPr>
        <sz val="6.5"/>
        <rFont val="Arial MT"/>
        <family val="2"/>
      </rPr>
      <t>30.04.100</t>
    </r>
  </si>
  <si>
    <r>
      <rPr>
        <sz val="6.5"/>
        <rFont val="Arial MT"/>
        <family val="2"/>
      </rPr>
      <t xml:space="preserve">Piso tátil de concreto, alerta / direcional, intertravado, espessura de 6 cm, com
</t>
    </r>
    <r>
      <rPr>
        <sz val="6.5"/>
        <rFont val="Arial MT"/>
        <family val="2"/>
      </rPr>
      <t>rejunte em areia</t>
    </r>
  </si>
  <si>
    <r>
      <rPr>
        <sz val="6.5"/>
        <rFont val="Arial MT"/>
        <family val="2"/>
      </rPr>
      <t>m²</t>
    </r>
  </si>
  <si>
    <r>
      <rPr>
        <sz val="6.5"/>
        <rFont val="Arial MT"/>
        <family val="2"/>
      </rPr>
      <t>1.5.2.</t>
    </r>
  </si>
  <si>
    <r>
      <rPr>
        <sz val="6.5"/>
        <rFont val="Arial MT"/>
        <family val="2"/>
      </rPr>
      <t xml:space="preserve">SINALIZACAO HORIZONTAL COM TINTA RETRORREFLETIVA A BASE DE
</t>
    </r>
    <r>
      <rPr>
        <sz val="6.5"/>
        <rFont val="Arial MT"/>
        <family val="2"/>
      </rPr>
      <t>RESINA ACRILICA COM MICROESFERAS DE VIDRO</t>
    </r>
  </si>
  <si>
    <r>
      <rPr>
        <sz val="6.5"/>
        <rFont val="Arial MT"/>
        <family val="2"/>
      </rPr>
      <t>1.5.3.</t>
    </r>
  </si>
  <si>
    <r>
      <rPr>
        <sz val="6.5"/>
        <rFont val="Arial MT"/>
        <family val="2"/>
      </rPr>
      <t>1.5.4.</t>
    </r>
  </si>
  <si>
    <r>
      <rPr>
        <b/>
        <sz val="6.5"/>
        <rFont val="Arial"/>
        <family val="2"/>
      </rPr>
      <t>1.6.</t>
    </r>
  </si>
  <si>
    <r>
      <rPr>
        <b/>
        <sz val="6.5"/>
        <rFont val="Arial"/>
        <family val="2"/>
      </rPr>
      <t>INSTALAÇÃO DE BANCO</t>
    </r>
  </si>
  <si>
    <r>
      <rPr>
        <sz val="6.5"/>
        <rFont val="Arial MT"/>
        <family val="2"/>
      </rPr>
      <t>1.6.1.</t>
    </r>
  </si>
  <si>
    <r>
      <rPr>
        <sz val="6.5"/>
        <rFont val="Arial MT"/>
        <family val="2"/>
      </rPr>
      <t>35.04.120</t>
    </r>
  </si>
  <si>
    <r>
      <rPr>
        <sz val="6.5"/>
        <rFont val="Arial MT"/>
        <family val="2"/>
      </rPr>
      <t>Banco em concreto pré-moldado, comprimento 150 cm</t>
    </r>
  </si>
  <si>
    <r>
      <rPr>
        <sz val="6.5"/>
        <rFont val="Arial MT"/>
        <family val="2"/>
      </rPr>
      <t>UN.</t>
    </r>
  </si>
  <si>
    <r>
      <rPr>
        <b/>
        <sz val="6.5"/>
        <rFont val="Arial"/>
        <family val="2"/>
      </rPr>
      <t>1.7.</t>
    </r>
  </si>
  <si>
    <r>
      <rPr>
        <b/>
        <sz val="6.5"/>
        <rFont val="Arial"/>
        <family val="2"/>
      </rPr>
      <t>INSTALAÇÃO ELÉTRICA</t>
    </r>
  </si>
  <si>
    <r>
      <rPr>
        <sz val="6.5"/>
        <rFont val="Arial MT"/>
        <family val="2"/>
      </rPr>
      <t>1.7.1.</t>
    </r>
  </si>
  <si>
    <r>
      <rPr>
        <sz val="6.5"/>
        <rFont val="Arial MT"/>
        <family val="2"/>
      </rPr>
      <t>CAIXA DE PASSAGEM 30X30X40 COM TAMPA E DRENO BRITA</t>
    </r>
  </si>
  <si>
    <r>
      <rPr>
        <sz val="6.5"/>
        <rFont val="Arial MT"/>
        <family val="2"/>
      </rPr>
      <t>UN</t>
    </r>
  </si>
  <si>
    <r>
      <rPr>
        <sz val="6.5"/>
        <rFont val="Arial MT"/>
        <family val="2"/>
      </rPr>
      <t>1.7.2.</t>
    </r>
  </si>
  <si>
    <r>
      <rPr>
        <sz val="6.5"/>
        <rFont val="Arial MT"/>
        <family val="2"/>
      </rPr>
      <t xml:space="preserve">CONCRETO FCK = 20MPA, TRAÇO 1:2,7:3 (CIMENTO/ AREIA MÉDIA/ BRITA
</t>
    </r>
    <r>
      <rPr>
        <sz val="6.5"/>
        <rFont val="Arial MT"/>
        <family val="2"/>
      </rPr>
      <t>1)  - PREPARO MECÂNICO COM BETONEIRA 400 L. AF_07/2016</t>
    </r>
  </si>
  <si>
    <r>
      <rPr>
        <sz val="6.5"/>
        <rFont val="Arial MT"/>
        <family val="2"/>
      </rPr>
      <t>1.7.3.</t>
    </r>
  </si>
  <si>
    <r>
      <rPr>
        <sz val="6.5"/>
        <rFont val="Arial MT"/>
        <family val="2"/>
      </rPr>
      <t>LANÇAMENTO MANUAL DE CONCRETO</t>
    </r>
  </si>
  <si>
    <r>
      <rPr>
        <sz val="6.5"/>
        <rFont val="Arial MT"/>
        <family val="2"/>
      </rPr>
      <t>M³</t>
    </r>
  </si>
  <si>
    <r>
      <rPr>
        <sz val="6.5"/>
        <rFont val="Arial MT"/>
        <family val="2"/>
      </rPr>
      <t>1.7.4.</t>
    </r>
  </si>
  <si>
    <r>
      <rPr>
        <sz val="6.5"/>
        <rFont val="Arial MT"/>
        <family val="2"/>
      </rPr>
      <t xml:space="preserve">ELETRODUTO PVC FLEXÍVEL CORRUGADO, COR AMARELA, DE 32MM -
</t>
    </r>
    <r>
      <rPr>
        <sz val="6.5"/>
        <rFont val="Arial MT"/>
        <family val="2"/>
      </rPr>
      <t>FORNECIMENTO E INSTALAÇÃO</t>
    </r>
  </si>
  <si>
    <r>
      <rPr>
        <sz val="6.5"/>
        <rFont val="Arial MT"/>
        <family val="2"/>
      </rPr>
      <t>1.7.5.</t>
    </r>
  </si>
  <si>
    <r>
      <rPr>
        <sz val="6.5"/>
        <rFont val="Arial MT"/>
        <family val="2"/>
      </rPr>
      <t xml:space="preserve">ELETRODUTO DE AÇO GALVANIZADO, CLASSE LEVE, DN 20 MM (3/4’),
</t>
    </r>
    <r>
      <rPr>
        <sz val="6.5"/>
        <rFont val="Arial MT"/>
        <family val="2"/>
      </rPr>
      <t>APARENTE, INSTALADO EM PAREDE - FORNECIMENTO E INSTALAÇÃO. AF_11/2016_P</t>
    </r>
  </si>
  <si>
    <r>
      <rPr>
        <sz val="6.5"/>
        <rFont val="Arial MT"/>
        <family val="2"/>
      </rPr>
      <t>1.7.6.</t>
    </r>
  </si>
  <si>
    <r>
      <rPr>
        <sz val="6.5"/>
        <rFont val="Arial MT"/>
        <family val="2"/>
      </rPr>
      <t xml:space="preserve">QUADRO  DE DISTRIBUIÇÃO 8 DISJUNTORES DIN - FORNECIMENTO E
</t>
    </r>
    <r>
      <rPr>
        <sz val="6.5"/>
        <rFont val="Arial MT"/>
        <family val="2"/>
      </rPr>
      <t>INSTALAÇÃO</t>
    </r>
  </si>
  <si>
    <r>
      <rPr>
        <sz val="6.5"/>
        <rFont val="Arial MT"/>
        <family val="2"/>
      </rPr>
      <t>1.7.7.</t>
    </r>
  </si>
  <si>
    <r>
      <rPr>
        <sz val="6.5"/>
        <rFont val="Arial MT"/>
        <family val="2"/>
      </rPr>
      <t xml:space="preserve">DISJUNTOR BIPOLAR TIPO DIN, CORRENTE NOMINAL DE 32A -
</t>
    </r>
    <r>
      <rPr>
        <sz val="6.5"/>
        <rFont val="Arial MT"/>
        <family val="2"/>
      </rPr>
      <t>FORNECIMENTO E INSTALAÇÃO. AF_04/2016</t>
    </r>
  </si>
  <si>
    <r>
      <rPr>
        <sz val="6.5"/>
        <rFont val="Arial MT"/>
        <family val="2"/>
      </rPr>
      <t>1.7.8.</t>
    </r>
  </si>
  <si>
    <r>
      <rPr>
        <sz val="6.5"/>
        <rFont val="Arial MT"/>
        <family val="2"/>
      </rPr>
      <t>37.13.640</t>
    </r>
  </si>
  <si>
    <r>
      <rPr>
        <sz val="6.5"/>
        <rFont val="Arial MT"/>
        <family val="2"/>
      </rPr>
      <t>Disjuntor termomagnético, bipolar 220/380 V, corrente de 60 A até 100 A</t>
    </r>
  </si>
  <si>
    <r>
      <rPr>
        <sz val="6.5"/>
        <rFont val="Arial MT"/>
        <family val="2"/>
      </rPr>
      <t>1.7.9.</t>
    </r>
  </si>
  <si>
    <r>
      <rPr>
        <sz val="6.5"/>
        <rFont val="Arial MT"/>
        <family val="2"/>
      </rPr>
      <t>DISJUNTOR DPS - FORNECIMENTO E INSTALAÇÃO</t>
    </r>
  </si>
  <si>
    <r>
      <rPr>
        <sz val="6.5"/>
        <rFont val="Arial MT"/>
        <family val="2"/>
      </rPr>
      <t>1.7.10.</t>
    </r>
  </si>
  <si>
    <r>
      <rPr>
        <sz val="6.5"/>
        <rFont val="Arial MT"/>
        <family val="2"/>
      </rPr>
      <t>CABO DE COBRE FLEXÍVEL ISOLADO, 6 MM², ANTI-CHAMA 0,6/1,0 KV, PARA CIRCUITOS TERMINAIS - FORNECIMENTO E INSTALAÇÃO. AF_12/2015</t>
    </r>
  </si>
  <si>
    <r>
      <rPr>
        <sz val="6.5"/>
        <rFont val="Arial MT"/>
        <family val="2"/>
      </rPr>
      <t>1.7.11.</t>
    </r>
  </si>
  <si>
    <r>
      <rPr>
        <sz val="6.5"/>
        <rFont val="Arial MT"/>
        <family val="2"/>
      </rPr>
      <t>CABO MULTIPOLAR 3X2,5MM - FORNECIMENTO E INSTALAÇÃO</t>
    </r>
  </si>
  <si>
    <r>
      <rPr>
        <sz val="6.5"/>
        <rFont val="Arial MT"/>
        <family val="2"/>
      </rPr>
      <t>1.7.12.</t>
    </r>
  </si>
  <si>
    <r>
      <rPr>
        <sz val="6.5"/>
        <rFont val="Arial MT"/>
        <family val="2"/>
      </rPr>
      <t xml:space="preserve">HASTE DE ATERRAMENTO 3/4  PARA SPDA - FORNECIMENTO E
</t>
    </r>
    <r>
      <rPr>
        <sz val="6.5"/>
        <rFont val="Arial MT"/>
        <family val="2"/>
      </rPr>
      <t>INSTALAÇÃO. AF_12/2017</t>
    </r>
  </si>
  <si>
    <r>
      <rPr>
        <sz val="6.5"/>
        <rFont val="Arial MT"/>
        <family val="2"/>
      </rPr>
      <t>1.7.13.</t>
    </r>
  </si>
  <si>
    <r>
      <rPr>
        <sz val="6.5"/>
        <rFont val="Arial MT"/>
        <family val="2"/>
      </rPr>
      <t>POSTE CURVO GALVANIZADO 9M  FORNECIMENTO E INSTALACAO</t>
    </r>
  </si>
  <si>
    <r>
      <rPr>
        <sz val="6.5"/>
        <rFont val="Arial MT"/>
        <family val="2"/>
      </rPr>
      <t>UNIDADE</t>
    </r>
  </si>
  <si>
    <r>
      <rPr>
        <sz val="6.5"/>
        <rFont val="Arial MT"/>
        <family val="2"/>
      </rPr>
      <t>1.7.14.</t>
    </r>
  </si>
  <si>
    <r>
      <rPr>
        <sz val="6.5"/>
        <rFont val="Arial MT"/>
        <family val="2"/>
      </rPr>
      <t>Cotação</t>
    </r>
  </si>
  <si>
    <r>
      <rPr>
        <sz val="6.5"/>
        <rFont val="Arial MT"/>
        <family val="2"/>
      </rPr>
      <t xml:space="preserve">LUMINÁRIA TIPO PÉTALA 100W DE LED COMPLETA - FORNECIMENTO E
</t>
    </r>
    <r>
      <rPr>
        <sz val="6.5"/>
        <rFont val="Arial MT"/>
        <family val="2"/>
      </rPr>
      <t>INSTALAÇÃO</t>
    </r>
  </si>
  <si>
    <r>
      <rPr>
        <sz val="6.5"/>
        <rFont val="Arial MT"/>
        <family val="2"/>
      </rPr>
      <t>1.7.15.</t>
    </r>
  </si>
  <si>
    <r>
      <rPr>
        <sz val="6.5"/>
        <rFont val="Arial MT"/>
        <family val="2"/>
      </rPr>
      <t xml:space="preserve">GRAMPO METÁLICO TIPO OLHAL 3/4 PARA SPDA - FORNECIMENTO E
</t>
    </r>
    <r>
      <rPr>
        <sz val="6.5"/>
        <rFont val="Arial MT"/>
        <family val="2"/>
      </rPr>
      <t>INSTALAÇÃO</t>
    </r>
  </si>
  <si>
    <r>
      <rPr>
        <sz val="6.5"/>
        <rFont val="Arial MT"/>
        <family val="2"/>
      </rPr>
      <t>1.7.16.</t>
    </r>
  </si>
  <si>
    <r>
      <rPr>
        <sz val="6.5"/>
        <rFont val="Arial MT"/>
        <family val="2"/>
      </rPr>
      <t xml:space="preserve">GRADE DE PROTEÇÃO METÁLICA ANTI-VANDALISMO, PARA LÂMPADAS
</t>
    </r>
    <r>
      <rPr>
        <sz val="6.5"/>
        <rFont val="Arial MT"/>
        <family val="2"/>
      </rPr>
      <t>DE 32W, FORNECIMENTO E INSTALAÇÃO.</t>
    </r>
  </si>
  <si>
    <r>
      <rPr>
        <sz val="6.5"/>
        <rFont val="Arial MT"/>
        <family val="2"/>
      </rPr>
      <t>1.7.17.</t>
    </r>
  </si>
  <si>
    <r>
      <rPr>
        <sz val="6.5"/>
        <rFont val="Arial MT"/>
        <family val="2"/>
      </rPr>
      <t>LÂMPADA 32W DE LED - FORNECIMENTO E INSTALAÇÃO</t>
    </r>
  </si>
  <si>
    <r>
      <rPr>
        <sz val="6.5"/>
        <rFont val="Arial MT"/>
        <family val="2"/>
      </rPr>
      <t>1.7.18.</t>
    </r>
  </si>
  <si>
    <r>
      <rPr>
        <sz val="6.5"/>
        <rFont val="Arial MT"/>
        <family val="2"/>
      </rPr>
      <t xml:space="preserve">CONDULETE DE ALUMÍNIO, TIPO T, PARA ELETRODUTO DE AÇO GALVANIZADO DN 20 MM (3/4''), APARENTE - FORNECIMENTO E
</t>
    </r>
    <r>
      <rPr>
        <sz val="6.5"/>
        <rFont val="Arial MT"/>
        <family val="2"/>
      </rPr>
      <t>INSTALAÇÃO. AF_11/2016_P</t>
    </r>
  </si>
  <si>
    <r>
      <rPr>
        <sz val="6.5"/>
        <rFont val="Arial MT"/>
        <family val="2"/>
      </rPr>
      <t>1.7.19.</t>
    </r>
  </si>
  <si>
    <r>
      <rPr>
        <sz val="6.5"/>
        <rFont val="Arial MT"/>
        <family val="2"/>
      </rPr>
      <t xml:space="preserve">CONDULETE DE ALUMÍNIO, TIPO C, PARA ELETRODUTO DE AÇO
</t>
    </r>
    <r>
      <rPr>
        <sz val="6.5"/>
        <rFont val="Arial MT"/>
        <family val="2"/>
      </rPr>
      <t>GALVANIZADO DN 20 MM (3/4''), APARENTE - FORNECIMENTO E INSTALAÇÃO. AF_11/2016_P</t>
    </r>
  </si>
  <si>
    <r>
      <rPr>
        <sz val="6.5"/>
        <rFont val="Arial MT"/>
        <family val="2"/>
      </rPr>
      <t>1.7.20.</t>
    </r>
  </si>
  <si>
    <r>
      <rPr>
        <sz val="6.5"/>
        <rFont val="Arial MT"/>
        <family val="2"/>
      </rPr>
      <t xml:space="preserve">SUPORTE CENTRAL PARA TOPO DE POSTE PARA FIXAÇÃO 4
</t>
    </r>
    <r>
      <rPr>
        <sz val="6.5"/>
        <rFont val="Arial MT"/>
        <family val="2"/>
      </rPr>
      <t>LUMINÁRIAS, FORNECIMENTO E INSTALAÇÃO.</t>
    </r>
  </si>
  <si>
    <t>RAZÃO SOCIAL DA EMPRESA PARTICIPANTE</t>
  </si>
  <si>
    <t>ENDEREÇO / TELEFONE / RESPOSSÁVEL TÉCNICO</t>
  </si>
  <si>
    <t>Ministério do Desenvolvimento Regional</t>
  </si>
  <si>
    <t>5.0</t>
  </si>
  <si>
    <t>PLANILHA ORÇAMENTÁRIA SINTÉTICA</t>
  </si>
  <si>
    <t>Valor Unit.</t>
  </si>
  <si>
    <t xml:space="preserve">TOTAL </t>
  </si>
  <si>
    <r>
      <t xml:space="preserve">Demolição mecanizada de concreto simples, inclusive fragmentação e acomodação
</t>
    </r>
    <r>
      <rPr>
        <sz val="6.5"/>
        <rFont val="Arial MT"/>
        <family val="2"/>
      </rPr>
      <t>do material</t>
    </r>
  </si>
  <si>
    <t>RAZÃO SOCIAL DA EMPRESA PARTICIPANTE                                                                                                                           LOGOMARCA / ENDEREÇO / TELEFONE / RESPONSÁVEL TÉCNICO</t>
  </si>
  <si>
    <t xml:space="preserve">CRONOGRAMA FÍSICO FINANCEIRO </t>
  </si>
  <si>
    <t>CRONOGRAMA FÍSICO - FINANCEIRO   ( R$ )</t>
  </si>
  <si>
    <t xml:space="preserve">ITEM </t>
  </si>
  <si>
    <t>ATIVIDADES</t>
  </si>
  <si>
    <t>%</t>
  </si>
  <si>
    <t>1º Mês</t>
  </si>
  <si>
    <t>2º Mês</t>
  </si>
  <si>
    <t>3º Mês</t>
  </si>
  <si>
    <t xml:space="preserve">TOTAL NO PERÍODO </t>
  </si>
  <si>
    <t>ACUMULADO INCLUINDO ( R$)</t>
  </si>
  <si>
    <t>ACUMULADO INCLUINDO ( %)</t>
  </si>
  <si>
    <t>RAZÃO SOCIAL DA EMPRESA PARTICIPANTE
RESPONSÁVEL TÉCNICO</t>
  </si>
  <si>
    <t xml:space="preserve">Administração por Empreitada Indireta
Observação: Preços Unitários estão inclusos o material, a mão-de-obra, o BDI e os Encargos Sociais e Trabalhistas </t>
  </si>
  <si>
    <t>ORIENTAÇÕES PARA PREENCHIMENTO DAS PLANILHAS</t>
  </si>
  <si>
    <t>1)</t>
  </si>
  <si>
    <t xml:space="preserve">NA PLANILHA DO ORÇAMENTO PREENCHER APENAS OS CAMPOS AMARELOS CLAROS  COM SEUS RESPECTIVOS PREÇOS UNITÁRIOS. OS CAMPOS ACIMA E ABAIXO DO ORÇAMENTO EM VERDE ESTARÁ RESERVADO PARA IDENTIFICAÇÃO. LOGOMARCA E INFORMAÇÕES SOBRE O LICITANTE. </t>
  </si>
  <si>
    <t>2)</t>
  </si>
  <si>
    <t xml:space="preserve">NA PLANILHA DO CRONOGRAMA PREENCHER APENAS OS CAMPOS AMARELOS CLAROS  COM SEUS RESPECTIVOS PERCENTUAIS DE EXECUÇÃO MENSAIS PARA CADA ETAPA. OS CAMPOS ACIMA E ABAIXO DO CRONOGRAMA EM VERDE ESTARÁ RESERVADO PARA IDENTIFICAÇÃO. LOGOMARCA E INFORMAÇÕES SOBRE O LICITANTE. </t>
  </si>
  <si>
    <t>INFORMAÇÕES, DÚVIDAS OU CRÍTICAS: (17) 3345-9104 - engws@bebedouro.sp.gov.br</t>
  </si>
  <si>
    <t>Engº Wagner Silveira</t>
  </si>
  <si>
    <t>Contrato de Repasse N° 902455/2020/MDR/CAIXA</t>
  </si>
  <si>
    <t>OBRA: REVITALIZAÇÃO DE PRAÇA PÚBLICA NO MUNICÍPIO DE BEBEDOURO: PRAÇA ABÍLIO ALVES MARQUES, CENTRO DO MUNICÍPIO DE BEBEDOURO/SP</t>
  </si>
  <si>
    <t>REVITALIZAÇÃO DE PRAÇA PÚBLICA NO MUNICÍPIO DE BEBEDOURO: PRAÇA ABÍLIO ALVES MARQUES, CENTRO DO MUNICÍPIO DE BEBEDOURO/SP</t>
  </si>
  <si>
    <t>PLACA DE OBRA</t>
  </si>
  <si>
    <t>DEMOLIÇÕES</t>
  </si>
  <si>
    <t>EXECUÇÃO DE GUIA E CALÇADA</t>
  </si>
  <si>
    <t>6.0</t>
  </si>
  <si>
    <t>7.0</t>
  </si>
  <si>
    <t>EXECUÇÃO DE GUIA REPARO</t>
  </si>
  <si>
    <t>RAMPA DE ACESSIBILIDADE</t>
  </si>
  <si>
    <t>INSTALAÇÃO DE BANCO</t>
  </si>
  <si>
    <t>INSTALAÇÃO ELÉTRICA</t>
  </si>
  <si>
    <t>PRAZO  DE EXECUÇÃO: 03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</si>
</sst>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164" formatCode="0."/>
    <numFmt numFmtId="165" formatCode="000"/>
    <numFmt numFmtId="166" formatCode="mmmm\-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6.5"/>
      <name val="Arial"/>
    </font>
    <font>
      <b/>
      <sz val="6.5"/>
      <name val="Arial"/>
      <family val="2"/>
    </font>
    <font>
      <b/>
      <sz val="6.5"/>
      <color rgb="FF000000"/>
      <name val="Arial"/>
      <family val="2"/>
    </font>
    <font>
      <sz val="6.5"/>
      <name val="Arial MT"/>
    </font>
    <font>
      <sz val="6.5"/>
      <name val="Arial MT"/>
      <family val="2"/>
    </font>
    <font>
      <sz val="6.5"/>
      <color rgb="FF000000"/>
      <name val="Arial MT"/>
      <family val="2"/>
    </font>
    <font>
      <sz val="10"/>
      <color indexed="8"/>
      <name val="MS Sans Serif"/>
      <family val="2"/>
    </font>
    <font>
      <b/>
      <sz val="11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indexed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.85"/>
      <color indexed="8"/>
      <name val="Times New Roman"/>
      <family val="1"/>
    </font>
    <font>
      <b/>
      <u/>
      <sz val="12"/>
      <color indexed="8"/>
      <name val="Arial"/>
      <family val="2"/>
    </font>
    <font>
      <b/>
      <sz val="16"/>
      <color rgb="FFFF0000"/>
      <name val="Calibri"/>
      <family val="2"/>
      <scheme val="minor"/>
    </font>
    <font>
      <b/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4"/>
      <color rgb="FFFF0000"/>
      <name val="Arial"/>
      <family val="2"/>
    </font>
    <font>
      <b/>
      <sz val="10"/>
      <name val="MS Sans Serif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59595"/>
      </patternFill>
    </fill>
    <fill>
      <patternFill patternType="solid">
        <f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14" fillId="0" borderId="0" applyNumberFormat="0" applyFill="0" applyBorder="0" applyProtection="0">
      <alignment vertical="center"/>
    </xf>
  </cellStyleXfs>
  <cellXfs count="130">
    <xf numFmtId="0" fontId="0" fillId="0" borderId="0" xfId="0"/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left" vertical="center" wrapText="1" indent="2"/>
    </xf>
    <xf numFmtId="0" fontId="2" fillId="0" borderId="13" xfId="0" applyFont="1" applyFill="1" applyBorder="1" applyAlignment="1">
      <alignment horizontal="left" vertical="center" wrapText="1" indent="1"/>
    </xf>
    <xf numFmtId="0" fontId="0" fillId="2" borderId="11" xfId="0" applyFill="1" applyBorder="1" applyAlignment="1">
      <alignment horizontal="left" wrapText="1"/>
    </xf>
    <xf numFmtId="0" fontId="2" fillId="2" borderId="11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0" fillId="3" borderId="11" xfId="0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164" fontId="4" fillId="2" borderId="11" xfId="0" applyNumberFormat="1" applyFont="1" applyFill="1" applyBorder="1" applyAlignment="1">
      <alignment horizontal="center" vertical="top" shrinkToFit="1"/>
    </xf>
    <xf numFmtId="0" fontId="2" fillId="3" borderId="11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center" vertical="center" wrapText="1"/>
    </xf>
    <xf numFmtId="2" fontId="7" fillId="0" borderId="11" xfId="0" applyNumberFormat="1" applyFont="1" applyFill="1" applyBorder="1" applyAlignment="1">
      <alignment horizontal="center" vertical="center" shrinkToFit="1"/>
    </xf>
    <xf numFmtId="4" fontId="7" fillId="0" borderId="11" xfId="0" applyNumberFormat="1" applyFont="1" applyFill="1" applyBorder="1" applyAlignment="1">
      <alignment horizontal="center" vertical="center" shrinkToFit="1"/>
    </xf>
    <xf numFmtId="0" fontId="0" fillId="2" borderId="11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/>
    </xf>
    <xf numFmtId="0" fontId="0" fillId="7" borderId="11" xfId="0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center"/>
    </xf>
    <xf numFmtId="1" fontId="18" fillId="0" borderId="11" xfId="0" applyNumberFormat="1" applyFont="1" applyFill="1" applyBorder="1" applyAlignment="1">
      <alignment horizontal="center"/>
    </xf>
    <xf numFmtId="1" fontId="18" fillId="0" borderId="11" xfId="0" applyNumberFormat="1" applyFont="1" applyFill="1" applyBorder="1" applyAlignment="1">
      <alignment wrapText="1"/>
    </xf>
    <xf numFmtId="10" fontId="20" fillId="5" borderId="11" xfId="0" applyNumberFormat="1" applyFont="1" applyFill="1" applyBorder="1" applyAlignment="1">
      <alignment wrapText="1"/>
    </xf>
    <xf numFmtId="4" fontId="18" fillId="0" borderId="11" xfId="0" applyNumberFormat="1" applyFont="1" applyFill="1" applyBorder="1" applyAlignment="1">
      <alignment horizontal="center"/>
    </xf>
    <xf numFmtId="9" fontId="18" fillId="0" borderId="15" xfId="0" applyNumberFormat="1" applyFont="1" applyFill="1" applyBorder="1" applyAlignment="1">
      <alignment horizontal="center"/>
    </xf>
    <xf numFmtId="4" fontId="18" fillId="0" borderId="11" xfId="0" applyNumberFormat="1" applyFont="1" applyFill="1" applyBorder="1" applyAlignment="1">
      <alignment wrapText="1"/>
    </xf>
    <xf numFmtId="10" fontId="18" fillId="0" borderId="10" xfId="0" applyNumberFormat="1" applyFont="1" applyFill="1" applyBorder="1" applyAlignment="1">
      <alignment horizontal="center"/>
    </xf>
    <xf numFmtId="10" fontId="18" fillId="0" borderId="11" xfId="0" applyNumberFormat="1" applyFont="1" applyFill="1" applyBorder="1" applyAlignment="1">
      <alignment horizontal="center"/>
    </xf>
    <xf numFmtId="9" fontId="18" fillId="0" borderId="10" xfId="0" applyNumberFormat="1" applyFont="1" applyFill="1" applyBorder="1" applyAlignment="1">
      <alignment horizontal="center"/>
    </xf>
    <xf numFmtId="9" fontId="18" fillId="0" borderId="11" xfId="0" applyNumberFormat="1" applyFont="1" applyFill="1" applyBorder="1" applyAlignment="1">
      <alignment horizontal="center"/>
    </xf>
    <xf numFmtId="0" fontId="18" fillId="0" borderId="16" xfId="0" applyFont="1" applyFill="1" applyBorder="1"/>
    <xf numFmtId="0" fontId="17" fillId="0" borderId="17" xfId="0" applyFont="1" applyFill="1" applyBorder="1" applyAlignment="1">
      <alignment horizontal="right"/>
    </xf>
    <xf numFmtId="0" fontId="17" fillId="0" borderId="11" xfId="0" applyFont="1" applyFill="1" applyBorder="1" applyAlignment="1">
      <alignment horizontal="right"/>
    </xf>
    <xf numFmtId="4" fontId="19" fillId="0" borderId="18" xfId="0" applyNumberFormat="1" applyFont="1" applyFill="1" applyBorder="1" applyAlignment="1">
      <alignment horizontal="center"/>
    </xf>
    <xf numFmtId="0" fontId="17" fillId="0" borderId="19" xfId="0" applyFont="1" applyFill="1" applyBorder="1" applyAlignment="1">
      <alignment horizontal="right"/>
    </xf>
    <xf numFmtId="0" fontId="13" fillId="0" borderId="18" xfId="0" applyFont="1" applyFill="1" applyBorder="1" applyAlignment="1">
      <alignment horizontal="center"/>
    </xf>
    <xf numFmtId="0" fontId="0" fillId="0" borderId="0" xfId="0" applyAlignment="1">
      <alignment vertical="center" wrapText="1"/>
    </xf>
    <xf numFmtId="165" fontId="7" fillId="0" borderId="11" xfId="0" applyNumberFormat="1" applyFont="1" applyFill="1" applyBorder="1" applyAlignment="1">
      <alignment horizontal="center" vertical="top" shrinkToFit="1"/>
    </xf>
    <xf numFmtId="0" fontId="6" fillId="0" borderId="1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 indent="2"/>
    </xf>
    <xf numFmtId="1" fontId="7" fillId="0" borderId="11" xfId="0" applyNumberFormat="1" applyFont="1" applyFill="1" applyBorder="1" applyAlignment="1">
      <alignment horizontal="center" vertical="top" shrinkToFit="1"/>
    </xf>
    <xf numFmtId="0" fontId="0" fillId="0" borderId="11" xfId="0" applyFill="1" applyBorder="1" applyAlignment="1">
      <alignment horizontal="left" vertical="top" wrapText="1"/>
    </xf>
    <xf numFmtId="1" fontId="7" fillId="0" borderId="11" xfId="0" applyNumberFormat="1" applyFont="1" applyFill="1" applyBorder="1" applyAlignment="1">
      <alignment horizontal="center" vertical="center" shrinkToFit="1"/>
    </xf>
    <xf numFmtId="44" fontId="0" fillId="0" borderId="11" xfId="1" applyFont="1" applyBorder="1" applyAlignment="1">
      <alignment horizontal="center" vertical="center"/>
    </xf>
    <xf numFmtId="44" fontId="0" fillId="4" borderId="11" xfId="1" applyFont="1" applyFill="1" applyBorder="1" applyAlignment="1">
      <alignment horizontal="center" vertical="center"/>
    </xf>
    <xf numFmtId="44" fontId="0" fillId="7" borderId="11" xfId="1" applyFont="1" applyFill="1" applyBorder="1" applyAlignment="1">
      <alignment horizontal="center" vertical="center"/>
    </xf>
    <xf numFmtId="44" fontId="0" fillId="4" borderId="11" xfId="0" applyNumberFormat="1" applyFill="1" applyBorder="1" applyAlignment="1">
      <alignment horizontal="center" vertical="center"/>
    </xf>
    <xf numFmtId="0" fontId="11" fillId="0" borderId="0" xfId="2" applyFont="1" applyBorder="1" applyAlignment="1">
      <alignment horizontal="center" vertical="center" wrapText="1"/>
    </xf>
    <xf numFmtId="10" fontId="18" fillId="0" borderId="7" xfId="0" applyNumberFormat="1" applyFont="1" applyFill="1" applyBorder="1" applyAlignment="1">
      <alignment horizontal="center"/>
    </xf>
    <xf numFmtId="0" fontId="12" fillId="0" borderId="0" xfId="0" applyFont="1" applyBorder="1" applyAlignment="1"/>
    <xf numFmtId="0" fontId="16" fillId="0" borderId="0" xfId="0" applyFont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alignment wrapText="1"/>
    </xf>
    <xf numFmtId="0" fontId="10" fillId="0" borderId="0" xfId="0" applyFont="1" applyFill="1" applyBorder="1" applyAlignment="1" applyProtection="1"/>
    <xf numFmtId="0" fontId="0" fillId="0" borderId="0" xfId="0" applyBorder="1" applyAlignment="1"/>
    <xf numFmtId="0" fontId="21" fillId="0" borderId="0" xfId="0" applyFont="1" applyFill="1" applyBorder="1" applyAlignment="1" applyProtection="1">
      <alignment vertical="center"/>
      <protection locked="0"/>
    </xf>
    <xf numFmtId="0" fontId="22" fillId="0" borderId="0" xfId="0" applyFont="1" applyAlignment="1" applyProtection="1">
      <alignment vertical="top"/>
    </xf>
    <xf numFmtId="0" fontId="22" fillId="0" borderId="0" xfId="0" applyFont="1" applyBorder="1" applyAlignment="1" applyProtection="1">
      <alignment vertical="top"/>
    </xf>
    <xf numFmtId="0" fontId="18" fillId="0" borderId="19" xfId="0" applyFont="1" applyFill="1" applyBorder="1"/>
    <xf numFmtId="0" fontId="17" fillId="0" borderId="1" xfId="0" applyFont="1" applyFill="1" applyBorder="1" applyAlignment="1">
      <alignment horizontal="right"/>
    </xf>
    <xf numFmtId="0" fontId="17" fillId="0" borderId="22" xfId="0" applyFont="1" applyFill="1" applyBorder="1" applyAlignment="1">
      <alignment horizontal="right"/>
    </xf>
    <xf numFmtId="9" fontId="18" fillId="0" borderId="3" xfId="0" applyNumberFormat="1" applyFont="1" applyFill="1" applyBorder="1" applyAlignment="1">
      <alignment horizontal="center"/>
    </xf>
    <xf numFmtId="10" fontId="18" fillId="0" borderId="22" xfId="0" applyNumberFormat="1" applyFont="1" applyFill="1" applyBorder="1" applyAlignment="1">
      <alignment horizontal="center"/>
    </xf>
    <xf numFmtId="9" fontId="18" fillId="0" borderId="22" xfId="0" applyNumberFormat="1" applyFont="1" applyFill="1" applyBorder="1" applyAlignment="1">
      <alignment horizontal="center"/>
    </xf>
    <xf numFmtId="9" fontId="19" fillId="0" borderId="23" xfId="0" applyNumberFormat="1" applyFont="1" applyFill="1" applyBorder="1" applyAlignment="1">
      <alignment horizontal="center"/>
    </xf>
    <xf numFmtId="0" fontId="17" fillId="0" borderId="20" xfId="0" applyFont="1" applyFill="1" applyBorder="1" applyAlignment="1">
      <alignment horizontal="center"/>
    </xf>
    <xf numFmtId="4" fontId="12" fillId="0" borderId="0" xfId="0" applyNumberFormat="1" applyFont="1" applyFill="1" applyBorder="1" applyAlignment="1"/>
    <xf numFmtId="0" fontId="17" fillId="0" borderId="11" xfId="0" applyFont="1" applyFill="1" applyBorder="1" applyAlignment="1">
      <alignment horizontal="center"/>
    </xf>
    <xf numFmtId="4" fontId="18" fillId="0" borderId="15" xfId="0" applyNumberFormat="1" applyFont="1" applyFill="1" applyBorder="1" applyAlignment="1">
      <alignment horizontal="center"/>
    </xf>
    <xf numFmtId="4" fontId="17" fillId="0" borderId="11" xfId="0" applyNumberFormat="1" applyFont="1" applyFill="1" applyBorder="1" applyAlignment="1">
      <alignment horizontal="center"/>
    </xf>
    <xf numFmtId="166" fontId="19" fillId="0" borderId="11" xfId="0" applyNumberFormat="1" applyFont="1" applyFill="1" applyBorder="1" applyAlignment="1">
      <alignment horizontal="center"/>
    </xf>
    <xf numFmtId="0" fontId="0" fillId="8" borderId="11" xfId="0" applyFill="1" applyBorder="1" applyAlignment="1" applyProtection="1">
      <alignment horizontal="center" vertical="center"/>
      <protection locked="0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 wrapText="1"/>
    </xf>
    <xf numFmtId="4" fontId="15" fillId="0" borderId="0" xfId="2" applyNumberFormat="1" applyFont="1" applyBorder="1" applyAlignment="1">
      <alignment horizontal="center" wrapText="1"/>
    </xf>
    <xf numFmtId="0" fontId="0" fillId="0" borderId="4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9" fillId="0" borderId="8" xfId="2" applyFont="1" applyBorder="1" applyAlignment="1" applyProtection="1">
      <alignment horizontal="left" vertical="center" wrapText="1"/>
      <protection locked="0"/>
    </xf>
    <xf numFmtId="0" fontId="9" fillId="0" borderId="9" xfId="2" applyFont="1" applyBorder="1" applyAlignment="1" applyProtection="1">
      <alignment horizontal="left" vertical="center" wrapText="1"/>
      <protection locked="0"/>
    </xf>
    <xf numFmtId="0" fontId="9" fillId="0" borderId="10" xfId="2" applyFont="1" applyBorder="1" applyAlignment="1" applyProtection="1">
      <alignment horizontal="left" vertical="center" wrapText="1"/>
      <protection locked="0"/>
    </xf>
    <xf numFmtId="0" fontId="10" fillId="0" borderId="9" xfId="2" applyFont="1" applyBorder="1" applyAlignment="1" applyProtection="1">
      <alignment horizontal="left" vertical="center" wrapText="1"/>
      <protection locked="0"/>
    </xf>
    <xf numFmtId="0" fontId="10" fillId="0" borderId="10" xfId="2" applyFont="1" applyBorder="1" applyAlignment="1" applyProtection="1">
      <alignment horizontal="left" vertical="center" wrapText="1"/>
      <protection locked="0"/>
    </xf>
    <xf numFmtId="0" fontId="10" fillId="0" borderId="8" xfId="2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Fill="1" applyBorder="1" applyAlignment="1" applyProtection="1">
      <alignment horizontal="center" vertical="center" wrapText="1"/>
      <protection locked="0"/>
    </xf>
    <xf numFmtId="0" fontId="21" fillId="0" borderId="3" xfId="0" applyFont="1" applyFill="1" applyBorder="1" applyAlignment="1" applyProtection="1">
      <alignment horizontal="center" vertical="center" wrapText="1"/>
      <protection locked="0"/>
    </xf>
    <xf numFmtId="0" fontId="21" fillId="0" borderId="4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5" xfId="0" applyFont="1" applyFill="1" applyBorder="1" applyAlignment="1" applyProtection="1">
      <alignment horizontal="center" vertical="center" wrapText="1"/>
      <protection locked="0"/>
    </xf>
    <xf numFmtId="0" fontId="21" fillId="0" borderId="21" xfId="0" applyFont="1" applyFill="1" applyBorder="1" applyAlignment="1" applyProtection="1">
      <alignment horizontal="center" vertical="center" wrapText="1"/>
      <protection locked="0"/>
    </xf>
    <xf numFmtId="0" fontId="21" fillId="0" borderId="6" xfId="0" applyFont="1" applyFill="1" applyBorder="1" applyAlignment="1" applyProtection="1">
      <alignment horizontal="center" vertical="center" wrapText="1"/>
      <protection locked="0"/>
    </xf>
    <xf numFmtId="0" fontId="21" fillId="0" borderId="7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Border="1" applyAlignment="1" applyProtection="1">
      <alignment horizontal="center" vertical="top" wrapText="1"/>
    </xf>
    <xf numFmtId="0" fontId="10" fillId="6" borderId="8" xfId="0" applyFont="1" applyFill="1" applyBorder="1" applyAlignment="1" applyProtection="1">
      <alignment horizontal="center" wrapText="1"/>
      <protection locked="0"/>
    </xf>
    <xf numFmtId="0" fontId="10" fillId="6" borderId="9" xfId="0" applyFont="1" applyFill="1" applyBorder="1" applyAlignment="1" applyProtection="1">
      <alignment horizontal="center" wrapText="1"/>
      <protection locked="0"/>
    </xf>
    <xf numFmtId="0" fontId="10" fillId="6" borderId="10" xfId="0" applyFont="1" applyFill="1" applyBorder="1" applyAlignment="1" applyProtection="1">
      <alignment horizontal="center" wrapText="1"/>
      <protection locked="0"/>
    </xf>
    <xf numFmtId="0" fontId="10" fillId="6" borderId="8" xfId="0" applyFont="1" applyFill="1" applyBorder="1" applyAlignment="1" applyProtection="1">
      <alignment horizontal="center"/>
      <protection locked="0"/>
    </xf>
    <xf numFmtId="0" fontId="10" fillId="6" borderId="9" xfId="0" applyFont="1" applyFill="1" applyBorder="1" applyAlignment="1" applyProtection="1">
      <alignment horizontal="center"/>
      <protection locked="0"/>
    </xf>
    <xf numFmtId="0" fontId="10" fillId="6" borderId="10" xfId="0" applyFont="1" applyFill="1" applyBorder="1" applyAlignment="1" applyProtection="1">
      <alignment horizontal="center"/>
      <protection locked="0"/>
    </xf>
    <xf numFmtId="4" fontId="12" fillId="0" borderId="8" xfId="0" applyNumberFormat="1" applyFont="1" applyFill="1" applyBorder="1" applyAlignment="1">
      <alignment horizontal="center"/>
    </xf>
    <xf numFmtId="4" fontId="12" fillId="0" borderId="9" xfId="0" applyNumberFormat="1" applyFont="1" applyFill="1" applyBorder="1" applyAlignment="1">
      <alignment horizontal="center"/>
    </xf>
    <xf numFmtId="4" fontId="12" fillId="0" borderId="10" xfId="0" applyNumberFormat="1" applyFont="1" applyFill="1" applyBorder="1" applyAlignment="1">
      <alignment horizontal="center"/>
    </xf>
    <xf numFmtId="0" fontId="16" fillId="0" borderId="8" xfId="0" applyFont="1" applyBorder="1" applyAlignment="1" applyProtection="1">
      <alignment horizontal="center" vertical="center" wrapText="1"/>
      <protection locked="0"/>
    </xf>
    <xf numFmtId="0" fontId="16" fillId="0" borderId="9" xfId="0" applyFont="1" applyBorder="1" applyAlignment="1" applyProtection="1">
      <alignment horizontal="center" vertical="center" wrapText="1"/>
      <protection locked="0"/>
    </xf>
    <xf numFmtId="0" fontId="24" fillId="0" borderId="0" xfId="0" applyFont="1" applyAlignment="1">
      <alignment horizontal="center"/>
    </xf>
    <xf numFmtId="0" fontId="24" fillId="0" borderId="4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24" fillId="0" borderId="1" xfId="0" applyFont="1" applyBorder="1" applyAlignment="1">
      <alignment horizontal="left"/>
    </xf>
    <xf numFmtId="0" fontId="24" fillId="0" borderId="2" xfId="0" applyFont="1" applyBorder="1" applyAlignment="1">
      <alignment horizontal="left"/>
    </xf>
    <xf numFmtId="0" fontId="24" fillId="0" borderId="3" xfId="0" applyFont="1" applyBorder="1" applyAlignment="1">
      <alignment horizontal="left"/>
    </xf>
    <xf numFmtId="0" fontId="24" fillId="0" borderId="4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0" fontId="24" fillId="0" borderId="5" xfId="0" applyFont="1" applyBorder="1" applyAlignment="1">
      <alignment horizontal="left" vertical="top" wrapText="1"/>
    </xf>
    <xf numFmtId="0" fontId="24" fillId="0" borderId="21" xfId="0" applyFont="1" applyBorder="1" applyAlignment="1">
      <alignment horizontal="left" vertical="top" wrapText="1"/>
    </xf>
    <xf numFmtId="0" fontId="24" fillId="0" borderId="6" xfId="0" applyFont="1" applyBorder="1" applyAlignment="1">
      <alignment horizontal="left" vertical="top" wrapText="1"/>
    </xf>
    <xf numFmtId="0" fontId="24" fillId="0" borderId="7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</cellXfs>
  <cellStyles count="4">
    <cellStyle name="Moeda" xfId="1" builtinId="4"/>
    <cellStyle name="Moed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333376</xdr:colOff>
      <xdr:row>0</xdr:row>
      <xdr:rowOff>133350</xdr:rowOff>
    </xdr:from>
    <xdr:ext cx="1190624" cy="1104900"/>
    <xdr:sp macro="" textlink="">
      <xdr:nvSpPr>
        <xdr:cNvPr id="6" name="CaixaDeTexto 5"/>
        <xdr:cNvSpPr txBox="1"/>
      </xdr:nvSpPr>
      <xdr:spPr>
        <a:xfrm>
          <a:off x="333376" y="133350"/>
          <a:ext cx="1190624" cy="11049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600">
              <a:solidFill>
                <a:srgbClr val="FF0000"/>
              </a:solidFill>
            </a:rPr>
            <a:t>Logomarca da Empresa Participante</a:t>
          </a:r>
        </a:p>
      </xdr:txBody>
    </xdr:sp>
    <xdr:clientData/>
  </xdr:oneCellAnchor>
  <xdr:oneCellAnchor>
    <xdr:from>
      <xdr:col>3</xdr:col>
      <xdr:colOff>1</xdr:colOff>
      <xdr:row>0</xdr:row>
      <xdr:rowOff>0</xdr:rowOff>
    </xdr:from>
    <xdr:ext cx="5543550" cy="666750"/>
    <xdr:sp macro="" textlink="">
      <xdr:nvSpPr>
        <xdr:cNvPr id="7" name="CaixaDeTexto 6"/>
        <xdr:cNvSpPr txBox="1"/>
      </xdr:nvSpPr>
      <xdr:spPr>
        <a:xfrm>
          <a:off x="1828801" y="0"/>
          <a:ext cx="5543550" cy="6667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pt-BR" sz="2800" b="1" u="sng">
              <a:solidFill>
                <a:srgbClr val="FF0000"/>
              </a:solidFill>
            </a:rPr>
            <a:t>Logomarca da Empresa Participante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85725</xdr:colOff>
      <xdr:row>0</xdr:row>
      <xdr:rowOff>209550</xdr:rowOff>
    </xdr:from>
    <xdr:ext cx="1641231" cy="609013"/>
    <xdr:sp macro="" textlink="">
      <xdr:nvSpPr>
        <xdr:cNvPr id="2" name="CaixaDeTexto 1"/>
        <xdr:cNvSpPr txBox="1"/>
      </xdr:nvSpPr>
      <xdr:spPr>
        <a:xfrm>
          <a:off x="6124575" y="209550"/>
          <a:ext cx="1641231" cy="60901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sp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Logomarca da Empresa Participante</a:t>
          </a:r>
          <a:endParaRPr lang="pt-BR" b="1">
            <a:solidFill>
              <a:srgbClr val="FF0000"/>
            </a:solidFill>
            <a:effectLst/>
          </a:endParaRPr>
        </a:p>
        <a:p>
          <a:pPr algn="ctr"/>
          <a:endParaRPr lang="pt-BR" sz="1100" b="1">
            <a:solidFill>
              <a:srgbClr val="FF0000"/>
            </a:solidFill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28575</xdr:rowOff>
    </xdr:from>
    <xdr:to>
      <xdr:col>9</xdr:col>
      <xdr:colOff>140335</xdr:colOff>
      <xdr:row>6</xdr:row>
      <xdr:rowOff>180975</xdr:rowOff>
    </xdr:to>
    <xdr:pic>
      <xdr:nvPicPr>
        <xdr:cNvPr id="2" name="Imagem 1" descr="\\192.168.1.248\publico\Secretaria\cabeçalho_brasão.jp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219075"/>
          <a:ext cx="5398135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NV&#202;NIOS_2020\ESFERA%20FEDERAL\Minist&#233;rio%20MDR\888346_2019%20-%20Recapeamento%20Asf&#225;ltico%20R$%20241.892,86%20Dep.%20David%20Soares\LICITA&#199;&#195;O\PLANILHAS%20LICITANTES\OR&#199;_CRON_COMP_BDI_RECAP_88834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letim 152"/>
      <sheetName val="ORÇAMENTO"/>
      <sheetName val="CRONOGRAMA"/>
      <sheetName val="COMPOSIÇÕES"/>
      <sheetName val="BDI "/>
      <sheetName val="ORIENTAÇÕES P PREENCHIMENTO"/>
      <sheetName val="Cronograma Modelo - SEP"/>
    </sheetNames>
    <sheetDataSet>
      <sheetData sheetId="0"/>
      <sheetData sheetId="1">
        <row r="9">
          <cell r="A9" t="str">
            <v>Ministério do Desenvolvimento Regional</v>
          </cell>
        </row>
        <row r="78">
          <cell r="B78" t="str">
            <v>1.0</v>
          </cell>
        </row>
        <row r="80">
          <cell r="B80" t="str">
            <v>2.0</v>
          </cell>
        </row>
        <row r="85">
          <cell r="B85" t="str">
            <v>3.0</v>
          </cell>
        </row>
        <row r="89">
          <cell r="B89" t="str">
            <v>4.0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G20" sqref="G20"/>
    </sheetView>
  </sheetViews>
  <sheetFormatPr defaultRowHeight="15" x14ac:dyDescent="0.25"/>
  <cols>
    <col min="4" max="4" width="43.140625" customWidth="1"/>
    <col min="6" max="6" width="10.7109375" customWidth="1"/>
    <col min="7" max="7" width="13.28515625" customWidth="1"/>
    <col min="8" max="8" width="16.140625" customWidth="1"/>
  </cols>
  <sheetData>
    <row r="1" spans="1:8" x14ac:dyDescent="0.25">
      <c r="A1" s="78"/>
      <c r="B1" s="79"/>
      <c r="C1" s="79"/>
      <c r="D1" s="80"/>
      <c r="E1" s="80"/>
      <c r="F1" s="80"/>
      <c r="G1" s="80"/>
      <c r="H1" s="80"/>
    </row>
    <row r="2" spans="1:8" x14ac:dyDescent="0.25">
      <c r="A2" s="78"/>
      <c r="B2" s="79"/>
      <c r="C2" s="79"/>
      <c r="D2" s="80"/>
      <c r="E2" s="80"/>
      <c r="F2" s="80"/>
      <c r="G2" s="80"/>
      <c r="H2" s="80"/>
    </row>
    <row r="3" spans="1:8" x14ac:dyDescent="0.25">
      <c r="A3" s="78"/>
      <c r="B3" s="79"/>
      <c r="C3" s="79"/>
      <c r="D3" s="80"/>
      <c r="E3" s="80"/>
      <c r="F3" s="80"/>
      <c r="G3" s="80"/>
      <c r="H3" s="80"/>
    </row>
    <row r="4" spans="1:8" x14ac:dyDescent="0.25">
      <c r="A4" s="78"/>
      <c r="B4" s="79"/>
      <c r="C4" s="79"/>
      <c r="D4" s="80"/>
      <c r="E4" s="80"/>
      <c r="F4" s="80"/>
      <c r="G4" s="80"/>
      <c r="H4" s="80"/>
    </row>
    <row r="5" spans="1:8" x14ac:dyDescent="0.25">
      <c r="A5" s="78"/>
      <c r="B5" s="79"/>
      <c r="C5" s="79"/>
      <c r="D5" s="80"/>
      <c r="E5" s="80"/>
      <c r="F5" s="80"/>
      <c r="G5" s="80"/>
      <c r="H5" s="80"/>
    </row>
    <row r="6" spans="1:8" x14ac:dyDescent="0.25">
      <c r="A6" s="78"/>
      <c r="B6" s="79"/>
      <c r="C6" s="79"/>
      <c r="D6" s="81" t="s">
        <v>113</v>
      </c>
      <c r="E6" s="82"/>
      <c r="F6" s="82"/>
      <c r="G6" s="82"/>
      <c r="H6" s="83"/>
    </row>
    <row r="7" spans="1:8" x14ac:dyDescent="0.25">
      <c r="A7" s="78"/>
      <c r="B7" s="79"/>
      <c r="C7" s="79"/>
      <c r="D7" s="81" t="s">
        <v>114</v>
      </c>
      <c r="E7" s="84"/>
      <c r="F7" s="84"/>
      <c r="G7" s="84"/>
      <c r="H7" s="85"/>
    </row>
    <row r="8" spans="1:8" ht="31.5" customHeight="1" x14ac:dyDescent="0.25">
      <c r="A8" s="78"/>
      <c r="B8" s="79"/>
      <c r="C8" s="79"/>
      <c r="D8" s="86" t="s">
        <v>143</v>
      </c>
      <c r="E8" s="84"/>
      <c r="F8" s="84"/>
      <c r="G8" s="84"/>
      <c r="H8" s="85"/>
    </row>
    <row r="9" spans="1:8" ht="15" customHeight="1" x14ac:dyDescent="0.25">
      <c r="A9" s="73" t="s">
        <v>115</v>
      </c>
      <c r="B9" s="74"/>
      <c r="C9" s="74"/>
      <c r="D9" s="74"/>
      <c r="E9" s="74"/>
      <c r="F9" s="74"/>
      <c r="G9" s="74"/>
      <c r="H9" s="74"/>
    </row>
    <row r="10" spans="1:8" ht="15" customHeight="1" x14ac:dyDescent="0.25">
      <c r="A10" s="75" t="s">
        <v>142</v>
      </c>
      <c r="B10" s="76"/>
      <c r="C10" s="76"/>
      <c r="D10" s="76"/>
      <c r="E10" s="76"/>
      <c r="F10" s="76"/>
      <c r="G10" s="76"/>
      <c r="H10" s="76"/>
    </row>
    <row r="11" spans="1:8" ht="15" customHeight="1" x14ac:dyDescent="0.25">
      <c r="A11" s="49"/>
      <c r="B11" s="49"/>
      <c r="C11" s="49"/>
      <c r="D11" s="49"/>
      <c r="E11" s="49"/>
      <c r="F11" s="49"/>
      <c r="G11" s="49"/>
      <c r="H11" s="49"/>
    </row>
    <row r="12" spans="1:8" ht="15.75" customHeight="1" x14ac:dyDescent="0.25">
      <c r="A12" s="77" t="s">
        <v>117</v>
      </c>
      <c r="B12" s="77"/>
      <c r="C12" s="77"/>
      <c r="D12" s="77"/>
      <c r="E12" s="77"/>
      <c r="F12" s="77"/>
      <c r="G12" s="77"/>
      <c r="H12" s="77"/>
    </row>
    <row r="13" spans="1:8" ht="18" customHeight="1" x14ac:dyDescent="0.25">
      <c r="A13" s="2" t="s">
        <v>0</v>
      </c>
      <c r="B13" s="2" t="s">
        <v>1</v>
      </c>
      <c r="C13" s="3" t="s">
        <v>2</v>
      </c>
      <c r="D13" s="2" t="s">
        <v>3</v>
      </c>
      <c r="E13" s="2" t="s">
        <v>4</v>
      </c>
      <c r="F13" s="4" t="s">
        <v>5</v>
      </c>
      <c r="G13" s="1" t="s">
        <v>118</v>
      </c>
      <c r="H13" s="1" t="s">
        <v>119</v>
      </c>
    </row>
    <row r="14" spans="1:8" ht="27" customHeight="1" x14ac:dyDescent="0.25">
      <c r="A14" s="10">
        <v>1</v>
      </c>
      <c r="B14" s="5"/>
      <c r="C14" s="5"/>
      <c r="D14" s="6" t="s">
        <v>6</v>
      </c>
      <c r="E14" s="16"/>
      <c r="F14" s="16"/>
      <c r="G14" s="19"/>
      <c r="H14" s="47">
        <f>H15+H17+H24+H29+H32+H37+H39</f>
        <v>0</v>
      </c>
    </row>
    <row r="15" spans="1:8" ht="18" customHeight="1" x14ac:dyDescent="0.25">
      <c r="A15" s="11" t="s">
        <v>7</v>
      </c>
      <c r="B15" s="8"/>
      <c r="C15" s="8"/>
      <c r="D15" s="20" t="s">
        <v>8</v>
      </c>
      <c r="E15" s="17"/>
      <c r="F15" s="17"/>
      <c r="G15" s="18"/>
      <c r="H15" s="48">
        <f>H16</f>
        <v>0</v>
      </c>
    </row>
    <row r="16" spans="1:8" ht="15" customHeight="1" x14ac:dyDescent="0.25">
      <c r="A16" s="12" t="s">
        <v>9</v>
      </c>
      <c r="B16" s="12" t="s">
        <v>10</v>
      </c>
      <c r="C16" s="39">
        <v>15</v>
      </c>
      <c r="D16" s="40" t="s">
        <v>30</v>
      </c>
      <c r="E16" s="13" t="s">
        <v>11</v>
      </c>
      <c r="F16" s="14">
        <v>3</v>
      </c>
      <c r="G16" s="72"/>
      <c r="H16" s="45">
        <f>F16*G16</f>
        <v>0</v>
      </c>
    </row>
    <row r="17" spans="1:8" ht="18" customHeight="1" x14ac:dyDescent="0.25">
      <c r="A17" s="11" t="s">
        <v>12</v>
      </c>
      <c r="B17" s="8"/>
      <c r="C17" s="8"/>
      <c r="D17" s="20" t="s">
        <v>13</v>
      </c>
      <c r="E17" s="17"/>
      <c r="F17" s="17"/>
      <c r="G17" s="18"/>
      <c r="H17" s="46">
        <f>H18+H19+H20+H21+H22+H23</f>
        <v>0</v>
      </c>
    </row>
    <row r="18" spans="1:8" ht="30.75" customHeight="1" x14ac:dyDescent="0.25">
      <c r="A18" s="12" t="s">
        <v>14</v>
      </c>
      <c r="B18" s="12" t="s">
        <v>15</v>
      </c>
      <c r="C18" s="41" t="s">
        <v>16</v>
      </c>
      <c r="D18" s="40" t="s">
        <v>120</v>
      </c>
      <c r="E18" s="13" t="s">
        <v>18</v>
      </c>
      <c r="F18" s="14">
        <v>164.55</v>
      </c>
      <c r="G18" s="72"/>
      <c r="H18" s="45">
        <f>F18*G18</f>
        <v>0</v>
      </c>
    </row>
    <row r="19" spans="1:8" ht="18" x14ac:dyDescent="0.25">
      <c r="A19" s="12" t="s">
        <v>19</v>
      </c>
      <c r="B19" s="12" t="s">
        <v>20</v>
      </c>
      <c r="C19" s="42">
        <v>72897</v>
      </c>
      <c r="D19" s="40" t="s">
        <v>31</v>
      </c>
      <c r="E19" s="13" t="s">
        <v>21</v>
      </c>
      <c r="F19" s="14">
        <v>164.55</v>
      </c>
      <c r="G19" s="72"/>
      <c r="H19" s="45">
        <f t="shared" ref="H19:H23" si="0">F19*G19</f>
        <v>0</v>
      </c>
    </row>
    <row r="20" spans="1:8" ht="27" x14ac:dyDescent="0.25">
      <c r="A20" s="12" t="s">
        <v>22</v>
      </c>
      <c r="B20" s="12" t="s">
        <v>20</v>
      </c>
      <c r="C20" s="42">
        <v>72884</v>
      </c>
      <c r="D20" s="40" t="s">
        <v>23</v>
      </c>
      <c r="E20" s="13" t="s">
        <v>24</v>
      </c>
      <c r="F20" s="14">
        <v>658.18</v>
      </c>
      <c r="G20" s="72"/>
      <c r="H20" s="45">
        <f t="shared" si="0"/>
        <v>0</v>
      </c>
    </row>
    <row r="21" spans="1:8" ht="27" x14ac:dyDescent="0.25">
      <c r="A21" s="12" t="s">
        <v>25</v>
      </c>
      <c r="B21" s="12" t="s">
        <v>15</v>
      </c>
      <c r="C21" s="41" t="s">
        <v>26</v>
      </c>
      <c r="D21" s="40" t="s">
        <v>27</v>
      </c>
      <c r="E21" s="13" t="s">
        <v>18</v>
      </c>
      <c r="F21" s="14">
        <v>13.2</v>
      </c>
      <c r="G21" s="72"/>
      <c r="H21" s="45">
        <f t="shared" si="0"/>
        <v>0</v>
      </c>
    </row>
    <row r="22" spans="1:8" ht="18" x14ac:dyDescent="0.25">
      <c r="A22" s="12" t="s">
        <v>28</v>
      </c>
      <c r="B22" s="12" t="s">
        <v>20</v>
      </c>
      <c r="C22" s="42">
        <v>72897</v>
      </c>
      <c r="D22" s="40" t="s">
        <v>31</v>
      </c>
      <c r="E22" s="13" t="s">
        <v>21</v>
      </c>
      <c r="F22" s="14">
        <v>13.2</v>
      </c>
      <c r="G22" s="72"/>
      <c r="H22" s="45">
        <f t="shared" si="0"/>
        <v>0</v>
      </c>
    </row>
    <row r="23" spans="1:8" ht="27" x14ac:dyDescent="0.25">
      <c r="A23" s="12" t="s">
        <v>29</v>
      </c>
      <c r="B23" s="12" t="s">
        <v>20</v>
      </c>
      <c r="C23" s="42">
        <v>72884</v>
      </c>
      <c r="D23" s="40" t="s">
        <v>23</v>
      </c>
      <c r="E23" s="13" t="s">
        <v>24</v>
      </c>
      <c r="F23" s="14">
        <v>52.8</v>
      </c>
      <c r="G23" s="72"/>
      <c r="H23" s="45">
        <f t="shared" si="0"/>
        <v>0</v>
      </c>
    </row>
    <row r="24" spans="1:8" x14ac:dyDescent="0.25">
      <c r="A24" s="11" t="s">
        <v>32</v>
      </c>
      <c r="B24" s="8"/>
      <c r="C24" s="8"/>
      <c r="D24" s="20" t="s">
        <v>33</v>
      </c>
      <c r="E24" s="17"/>
      <c r="F24" s="17"/>
      <c r="G24" s="18"/>
      <c r="H24" s="48">
        <f>H25+H26+H27+H28</f>
        <v>0</v>
      </c>
    </row>
    <row r="25" spans="1:8" ht="27" x14ac:dyDescent="0.25">
      <c r="A25" s="12" t="s">
        <v>34</v>
      </c>
      <c r="B25" s="12" t="s">
        <v>20</v>
      </c>
      <c r="C25" s="42">
        <v>93358</v>
      </c>
      <c r="D25" s="43" t="s">
        <v>35</v>
      </c>
      <c r="E25" s="13" t="s">
        <v>21</v>
      </c>
      <c r="F25" s="14">
        <v>211.55</v>
      </c>
      <c r="G25" s="72"/>
      <c r="H25" s="45">
        <f>F25*G25</f>
        <v>0</v>
      </c>
    </row>
    <row r="26" spans="1:8" ht="45" x14ac:dyDescent="0.25">
      <c r="A26" s="12" t="s">
        <v>36</v>
      </c>
      <c r="B26" s="12" t="s">
        <v>20</v>
      </c>
      <c r="C26" s="42">
        <v>96388</v>
      </c>
      <c r="D26" s="43" t="s">
        <v>37</v>
      </c>
      <c r="E26" s="13" t="s">
        <v>21</v>
      </c>
      <c r="F26" s="14">
        <v>35.25</v>
      </c>
      <c r="G26" s="72"/>
      <c r="H26" s="45">
        <f t="shared" ref="H26:H28" si="1">F26*G26</f>
        <v>0</v>
      </c>
    </row>
    <row r="27" spans="1:8" ht="36" x14ac:dyDescent="0.25">
      <c r="A27" s="13" t="s">
        <v>38</v>
      </c>
      <c r="B27" s="13" t="s">
        <v>20</v>
      </c>
      <c r="C27" s="44">
        <v>94107</v>
      </c>
      <c r="D27" s="43" t="s">
        <v>39</v>
      </c>
      <c r="E27" s="13" t="s">
        <v>21</v>
      </c>
      <c r="F27" s="14">
        <v>35.25</v>
      </c>
      <c r="G27" s="72"/>
      <c r="H27" s="45">
        <f t="shared" si="1"/>
        <v>0</v>
      </c>
    </row>
    <row r="28" spans="1:8" ht="36" x14ac:dyDescent="0.25">
      <c r="A28" s="13" t="s">
        <v>40</v>
      </c>
      <c r="B28" s="13" t="s">
        <v>20</v>
      </c>
      <c r="C28" s="44">
        <v>94991</v>
      </c>
      <c r="D28" s="43" t="s">
        <v>41</v>
      </c>
      <c r="E28" s="13" t="s">
        <v>21</v>
      </c>
      <c r="F28" s="14">
        <v>164.54</v>
      </c>
      <c r="G28" s="72"/>
      <c r="H28" s="45">
        <f t="shared" si="1"/>
        <v>0</v>
      </c>
    </row>
    <row r="29" spans="1:8" x14ac:dyDescent="0.25">
      <c r="A29" s="11" t="s">
        <v>42</v>
      </c>
      <c r="B29" s="8"/>
      <c r="C29" s="8"/>
      <c r="D29" s="7" t="s">
        <v>43</v>
      </c>
      <c r="E29" s="17"/>
      <c r="F29" s="17"/>
      <c r="G29" s="18"/>
      <c r="H29" s="48">
        <f>H30+H31</f>
        <v>0</v>
      </c>
    </row>
    <row r="30" spans="1:8" x14ac:dyDescent="0.25">
      <c r="A30" s="12" t="s">
        <v>44</v>
      </c>
      <c r="B30" s="12" t="s">
        <v>10</v>
      </c>
      <c r="C30" s="39">
        <v>1</v>
      </c>
      <c r="D30" s="9" t="s">
        <v>45</v>
      </c>
      <c r="E30" s="13" t="s">
        <v>46</v>
      </c>
      <c r="F30" s="14">
        <v>20</v>
      </c>
      <c r="G30" s="72"/>
      <c r="H30" s="45">
        <f>F30*G30</f>
        <v>0</v>
      </c>
    </row>
    <row r="31" spans="1:8" x14ac:dyDescent="0.25">
      <c r="A31" s="12" t="s">
        <v>47</v>
      </c>
      <c r="B31" s="12" t="s">
        <v>15</v>
      </c>
      <c r="C31" s="41" t="s">
        <v>48</v>
      </c>
      <c r="D31" s="9" t="s">
        <v>49</v>
      </c>
      <c r="E31" s="13" t="s">
        <v>46</v>
      </c>
      <c r="F31" s="14">
        <v>20</v>
      </c>
      <c r="G31" s="72"/>
      <c r="H31" s="45">
        <f>F31*G31</f>
        <v>0</v>
      </c>
    </row>
    <row r="32" spans="1:8" x14ac:dyDescent="0.25">
      <c r="A32" s="11" t="s">
        <v>50</v>
      </c>
      <c r="B32" s="8"/>
      <c r="C32" s="8"/>
      <c r="D32" s="20" t="s">
        <v>51</v>
      </c>
      <c r="E32" s="17"/>
      <c r="F32" s="17"/>
      <c r="G32" s="18"/>
      <c r="H32" s="48">
        <f>H33+H34+H35+H36</f>
        <v>0</v>
      </c>
    </row>
    <row r="33" spans="1:8" ht="27" x14ac:dyDescent="0.25">
      <c r="A33" s="12" t="s">
        <v>52</v>
      </c>
      <c r="B33" s="12" t="s">
        <v>15</v>
      </c>
      <c r="C33" s="41" t="s">
        <v>53</v>
      </c>
      <c r="D33" s="43" t="s">
        <v>54</v>
      </c>
      <c r="E33" s="13" t="s">
        <v>55</v>
      </c>
      <c r="F33" s="14">
        <v>1.2</v>
      </c>
      <c r="G33" s="72"/>
      <c r="H33" s="45">
        <f>F33*G33</f>
        <v>0</v>
      </c>
    </row>
    <row r="34" spans="1:8" ht="27" x14ac:dyDescent="0.25">
      <c r="A34" s="12" t="s">
        <v>56</v>
      </c>
      <c r="B34" s="12" t="s">
        <v>20</v>
      </c>
      <c r="C34" s="42">
        <v>72947</v>
      </c>
      <c r="D34" s="43" t="s">
        <v>57</v>
      </c>
      <c r="E34" s="13" t="s">
        <v>11</v>
      </c>
      <c r="F34" s="14">
        <v>13.2</v>
      </c>
      <c r="G34" s="72"/>
      <c r="H34" s="45">
        <f t="shared" ref="H34:H36" si="2">F34*G34</f>
        <v>0</v>
      </c>
    </row>
    <row r="35" spans="1:8" ht="27" x14ac:dyDescent="0.25">
      <c r="A35" s="12" t="s">
        <v>58</v>
      </c>
      <c r="B35" s="12" t="s">
        <v>20</v>
      </c>
      <c r="C35" s="42">
        <v>93358</v>
      </c>
      <c r="D35" s="43" t="s">
        <v>35</v>
      </c>
      <c r="E35" s="13" t="s">
        <v>21</v>
      </c>
      <c r="F35" s="14">
        <v>2.16</v>
      </c>
      <c r="G35" s="72"/>
      <c r="H35" s="45">
        <f t="shared" si="2"/>
        <v>0</v>
      </c>
    </row>
    <row r="36" spans="1:8" ht="27" x14ac:dyDescent="0.25">
      <c r="A36" s="12" t="s">
        <v>59</v>
      </c>
      <c r="B36" s="12" t="s">
        <v>15</v>
      </c>
      <c r="C36" s="41" t="s">
        <v>16</v>
      </c>
      <c r="D36" s="43" t="s">
        <v>17</v>
      </c>
      <c r="E36" s="13" t="s">
        <v>18</v>
      </c>
      <c r="F36" s="14">
        <v>2.16</v>
      </c>
      <c r="G36" s="72"/>
      <c r="H36" s="45">
        <f t="shared" si="2"/>
        <v>0</v>
      </c>
    </row>
    <row r="37" spans="1:8" x14ac:dyDescent="0.25">
      <c r="A37" s="11" t="s">
        <v>60</v>
      </c>
      <c r="B37" s="8"/>
      <c r="C37" s="8"/>
      <c r="D37" s="20" t="s">
        <v>61</v>
      </c>
      <c r="E37" s="17"/>
      <c r="F37" s="17"/>
      <c r="G37" s="18"/>
      <c r="H37" s="48">
        <f>H38</f>
        <v>0</v>
      </c>
    </row>
    <row r="38" spans="1:8" x14ac:dyDescent="0.25">
      <c r="A38" s="12" t="s">
        <v>62</v>
      </c>
      <c r="B38" s="12" t="s">
        <v>15</v>
      </c>
      <c r="C38" s="41" t="s">
        <v>63</v>
      </c>
      <c r="D38" s="9" t="s">
        <v>64</v>
      </c>
      <c r="E38" s="13" t="s">
        <v>65</v>
      </c>
      <c r="F38" s="14">
        <v>62</v>
      </c>
      <c r="G38" s="72"/>
      <c r="H38" s="45">
        <f>F38*G38</f>
        <v>0</v>
      </c>
    </row>
    <row r="39" spans="1:8" x14ac:dyDescent="0.25">
      <c r="A39" s="11" t="s">
        <v>66</v>
      </c>
      <c r="B39" s="8"/>
      <c r="C39" s="8"/>
      <c r="D39" s="20" t="s">
        <v>67</v>
      </c>
      <c r="E39" s="17"/>
      <c r="F39" s="17"/>
      <c r="G39" s="18"/>
      <c r="H39" s="48">
        <f>H40+H41+H42+H43+H44+H45+H46+H47+H48+H49+H50+H51+H52+H53+H54+H55+H56+H57+H58+H59</f>
        <v>0</v>
      </c>
    </row>
    <row r="40" spans="1:8" x14ac:dyDescent="0.25">
      <c r="A40" s="12" t="s">
        <v>68</v>
      </c>
      <c r="B40" s="12" t="s">
        <v>20</v>
      </c>
      <c r="C40" s="42">
        <v>83446</v>
      </c>
      <c r="D40" s="9" t="s">
        <v>69</v>
      </c>
      <c r="E40" s="13" t="s">
        <v>70</v>
      </c>
      <c r="F40" s="14">
        <v>36</v>
      </c>
      <c r="G40" s="72"/>
      <c r="H40" s="45">
        <f>F40*G40</f>
        <v>0</v>
      </c>
    </row>
    <row r="41" spans="1:8" ht="27" x14ac:dyDescent="0.25">
      <c r="A41" s="12" t="s">
        <v>71</v>
      </c>
      <c r="B41" s="12" t="s">
        <v>20</v>
      </c>
      <c r="C41" s="42">
        <v>94964</v>
      </c>
      <c r="D41" s="43" t="s">
        <v>72</v>
      </c>
      <c r="E41" s="13" t="s">
        <v>21</v>
      </c>
      <c r="F41" s="14">
        <v>4.8</v>
      </c>
      <c r="G41" s="72"/>
      <c r="H41" s="45">
        <f t="shared" ref="H41:H59" si="3">F41*G41</f>
        <v>0</v>
      </c>
    </row>
    <row r="42" spans="1:8" x14ac:dyDescent="0.25">
      <c r="A42" s="12" t="s">
        <v>73</v>
      </c>
      <c r="B42" s="12" t="s">
        <v>10</v>
      </c>
      <c r="C42" s="39">
        <v>9</v>
      </c>
      <c r="D42" s="9" t="s">
        <v>74</v>
      </c>
      <c r="E42" s="13" t="s">
        <v>75</v>
      </c>
      <c r="F42" s="14">
        <v>4.8</v>
      </c>
      <c r="G42" s="72"/>
      <c r="H42" s="45">
        <f t="shared" si="3"/>
        <v>0</v>
      </c>
    </row>
    <row r="43" spans="1:8" ht="27" x14ac:dyDescent="0.25">
      <c r="A43" s="12" t="s">
        <v>76</v>
      </c>
      <c r="B43" s="12" t="s">
        <v>10</v>
      </c>
      <c r="C43" s="39">
        <v>3</v>
      </c>
      <c r="D43" s="43" t="s">
        <v>77</v>
      </c>
      <c r="E43" s="13" t="s">
        <v>46</v>
      </c>
      <c r="F43" s="14">
        <v>480</v>
      </c>
      <c r="G43" s="72"/>
      <c r="H43" s="45">
        <f t="shared" si="3"/>
        <v>0</v>
      </c>
    </row>
    <row r="44" spans="1:8" ht="36" x14ac:dyDescent="0.25">
      <c r="A44" s="13" t="s">
        <v>78</v>
      </c>
      <c r="B44" s="13" t="s">
        <v>20</v>
      </c>
      <c r="C44" s="44">
        <v>95749</v>
      </c>
      <c r="D44" s="43" t="s">
        <v>79</v>
      </c>
      <c r="E44" s="13" t="s">
        <v>46</v>
      </c>
      <c r="F44" s="14">
        <v>33</v>
      </c>
      <c r="G44" s="72"/>
      <c r="H44" s="45">
        <f t="shared" si="3"/>
        <v>0</v>
      </c>
    </row>
    <row r="45" spans="1:8" ht="27" x14ac:dyDescent="0.25">
      <c r="A45" s="12" t="s">
        <v>80</v>
      </c>
      <c r="B45" s="12" t="s">
        <v>10</v>
      </c>
      <c r="C45" s="39">
        <v>4</v>
      </c>
      <c r="D45" s="43" t="s">
        <v>81</v>
      </c>
      <c r="E45" s="13" t="s">
        <v>65</v>
      </c>
      <c r="F45" s="14">
        <v>1</v>
      </c>
      <c r="G45" s="72"/>
      <c r="H45" s="45">
        <f t="shared" si="3"/>
        <v>0</v>
      </c>
    </row>
    <row r="46" spans="1:8" ht="18" x14ac:dyDescent="0.25">
      <c r="A46" s="12" t="s">
        <v>82</v>
      </c>
      <c r="B46" s="12" t="s">
        <v>20</v>
      </c>
      <c r="C46" s="42">
        <v>93664</v>
      </c>
      <c r="D46" s="43" t="s">
        <v>83</v>
      </c>
      <c r="E46" s="13" t="s">
        <v>70</v>
      </c>
      <c r="F46" s="14">
        <v>4</v>
      </c>
      <c r="G46" s="72"/>
      <c r="H46" s="45">
        <f t="shared" si="3"/>
        <v>0</v>
      </c>
    </row>
    <row r="47" spans="1:8" ht="18" x14ac:dyDescent="0.25">
      <c r="A47" s="12" t="s">
        <v>84</v>
      </c>
      <c r="B47" s="12" t="s">
        <v>15</v>
      </c>
      <c r="C47" s="41" t="s">
        <v>85</v>
      </c>
      <c r="D47" s="9" t="s">
        <v>86</v>
      </c>
      <c r="E47" s="13" t="s">
        <v>65</v>
      </c>
      <c r="F47" s="14">
        <v>1</v>
      </c>
      <c r="G47" s="72"/>
      <c r="H47" s="45">
        <f t="shared" si="3"/>
        <v>0</v>
      </c>
    </row>
    <row r="48" spans="1:8" x14ac:dyDescent="0.25">
      <c r="A48" s="12" t="s">
        <v>87</v>
      </c>
      <c r="B48" s="12" t="s">
        <v>10</v>
      </c>
      <c r="C48" s="39">
        <v>16</v>
      </c>
      <c r="D48" s="9" t="s">
        <v>88</v>
      </c>
      <c r="E48" s="13" t="s">
        <v>65</v>
      </c>
      <c r="F48" s="14">
        <v>2</v>
      </c>
      <c r="G48" s="72"/>
      <c r="H48" s="45">
        <f t="shared" si="3"/>
        <v>0</v>
      </c>
    </row>
    <row r="49" spans="1:8" ht="27" x14ac:dyDescent="0.25">
      <c r="A49" s="13" t="s">
        <v>89</v>
      </c>
      <c r="B49" s="13" t="s">
        <v>20</v>
      </c>
      <c r="C49" s="44">
        <v>91931</v>
      </c>
      <c r="D49" s="9" t="s">
        <v>90</v>
      </c>
      <c r="E49" s="13" t="s">
        <v>46</v>
      </c>
      <c r="F49" s="15">
        <v>1690</v>
      </c>
      <c r="G49" s="72"/>
      <c r="H49" s="45">
        <f t="shared" si="3"/>
        <v>0</v>
      </c>
    </row>
    <row r="50" spans="1:8" ht="18" x14ac:dyDescent="0.25">
      <c r="A50" s="12" t="s">
        <v>91</v>
      </c>
      <c r="B50" s="12" t="s">
        <v>10</v>
      </c>
      <c r="C50" s="39">
        <v>5</v>
      </c>
      <c r="D50" s="9" t="s">
        <v>92</v>
      </c>
      <c r="E50" s="13" t="s">
        <v>46</v>
      </c>
      <c r="F50" s="14">
        <v>342</v>
      </c>
      <c r="G50" s="72"/>
      <c r="H50" s="45">
        <f t="shared" si="3"/>
        <v>0</v>
      </c>
    </row>
    <row r="51" spans="1:8" ht="27" x14ac:dyDescent="0.25">
      <c r="A51" s="12" t="s">
        <v>93</v>
      </c>
      <c r="B51" s="12" t="s">
        <v>20</v>
      </c>
      <c r="C51" s="42">
        <v>96986</v>
      </c>
      <c r="D51" s="43" t="s">
        <v>94</v>
      </c>
      <c r="E51" s="13" t="s">
        <v>70</v>
      </c>
      <c r="F51" s="14">
        <v>36</v>
      </c>
      <c r="G51" s="72"/>
      <c r="H51" s="45">
        <f t="shared" si="3"/>
        <v>0</v>
      </c>
    </row>
    <row r="52" spans="1:8" ht="18" x14ac:dyDescent="0.25">
      <c r="A52" s="12" t="s">
        <v>95</v>
      </c>
      <c r="B52" s="12" t="s">
        <v>10</v>
      </c>
      <c r="C52" s="39">
        <v>13</v>
      </c>
      <c r="D52" s="9" t="s">
        <v>96</v>
      </c>
      <c r="E52" s="13" t="s">
        <v>97</v>
      </c>
      <c r="F52" s="14">
        <v>35</v>
      </c>
      <c r="G52" s="72"/>
      <c r="H52" s="45">
        <f t="shared" si="3"/>
        <v>0</v>
      </c>
    </row>
    <row r="53" spans="1:8" ht="27" x14ac:dyDescent="0.25">
      <c r="A53" s="12" t="s">
        <v>98</v>
      </c>
      <c r="B53" s="12" t="s">
        <v>99</v>
      </c>
      <c r="C53" s="39">
        <v>1</v>
      </c>
      <c r="D53" s="43" t="s">
        <v>100</v>
      </c>
      <c r="E53" s="13" t="s">
        <v>65</v>
      </c>
      <c r="F53" s="14">
        <v>39</v>
      </c>
      <c r="G53" s="72"/>
      <c r="H53" s="45">
        <f>F53*G53</f>
        <v>0</v>
      </c>
    </row>
    <row r="54" spans="1:8" ht="27" x14ac:dyDescent="0.25">
      <c r="A54" s="12" t="s">
        <v>101</v>
      </c>
      <c r="B54" s="12" t="s">
        <v>10</v>
      </c>
      <c r="C54" s="39">
        <v>7</v>
      </c>
      <c r="D54" s="43" t="s">
        <v>102</v>
      </c>
      <c r="E54" s="13" t="s">
        <v>65</v>
      </c>
      <c r="F54" s="14">
        <v>36</v>
      </c>
      <c r="G54" s="72"/>
      <c r="H54" s="45">
        <f t="shared" si="3"/>
        <v>0</v>
      </c>
    </row>
    <row r="55" spans="1:8" ht="27" x14ac:dyDescent="0.25">
      <c r="A55" s="12" t="s">
        <v>103</v>
      </c>
      <c r="B55" s="12" t="s">
        <v>99</v>
      </c>
      <c r="C55" s="39">
        <v>3</v>
      </c>
      <c r="D55" s="43" t="s">
        <v>104</v>
      </c>
      <c r="E55" s="13" t="s">
        <v>65</v>
      </c>
      <c r="F55" s="14">
        <v>8</v>
      </c>
      <c r="G55" s="72"/>
      <c r="H55" s="45">
        <f t="shared" si="3"/>
        <v>0</v>
      </c>
    </row>
    <row r="56" spans="1:8" x14ac:dyDescent="0.25">
      <c r="A56" s="12" t="s">
        <v>105</v>
      </c>
      <c r="B56" s="12" t="s">
        <v>99</v>
      </c>
      <c r="C56" s="39">
        <v>4</v>
      </c>
      <c r="D56" s="9" t="s">
        <v>106</v>
      </c>
      <c r="E56" s="13" t="s">
        <v>65</v>
      </c>
      <c r="F56" s="14">
        <v>8</v>
      </c>
      <c r="G56" s="72"/>
      <c r="H56" s="45">
        <f t="shared" si="3"/>
        <v>0</v>
      </c>
    </row>
    <row r="57" spans="1:8" ht="36" x14ac:dyDescent="0.25">
      <c r="A57" s="13" t="s">
        <v>107</v>
      </c>
      <c r="B57" s="13" t="s">
        <v>20</v>
      </c>
      <c r="C57" s="44">
        <v>95795</v>
      </c>
      <c r="D57" s="43" t="s">
        <v>108</v>
      </c>
      <c r="E57" s="13" t="s">
        <v>70</v>
      </c>
      <c r="F57" s="14">
        <v>1</v>
      </c>
      <c r="G57" s="72"/>
      <c r="H57" s="45">
        <f t="shared" si="3"/>
        <v>0</v>
      </c>
    </row>
    <row r="58" spans="1:8" ht="36" x14ac:dyDescent="0.25">
      <c r="A58" s="13" t="s">
        <v>109</v>
      </c>
      <c r="B58" s="13" t="s">
        <v>20</v>
      </c>
      <c r="C58" s="44">
        <v>95778</v>
      </c>
      <c r="D58" s="43" t="s">
        <v>110</v>
      </c>
      <c r="E58" s="13" t="s">
        <v>70</v>
      </c>
      <c r="F58" s="14">
        <v>12</v>
      </c>
      <c r="G58" s="72"/>
      <c r="H58" s="45">
        <f t="shared" si="3"/>
        <v>0</v>
      </c>
    </row>
    <row r="59" spans="1:8" ht="18" x14ac:dyDescent="0.25">
      <c r="A59" s="12" t="s">
        <v>111</v>
      </c>
      <c r="B59" s="12" t="s">
        <v>99</v>
      </c>
      <c r="C59" s="39">
        <v>2</v>
      </c>
      <c r="D59" s="43" t="s">
        <v>112</v>
      </c>
      <c r="E59" s="13" t="s">
        <v>65</v>
      </c>
      <c r="F59" s="14">
        <v>1</v>
      </c>
      <c r="G59" s="72"/>
      <c r="H59" s="45">
        <f t="shared" si="3"/>
        <v>0</v>
      </c>
    </row>
  </sheetData>
  <sheetProtection algorithmName="SHA-512" hashValue="FraXzVEcr5F2IIa8CUp8QT6PTgTpELS4Q07Ki4maGnTTwxYMIZ1SPRg4j2xeQSx0wjXRwbT/MtVWCN6yEeuelQ==" saltValue="Zn3TWgNSymsRBkM+urm3HQ==" spinCount="100000" sheet="1" selectLockedCells="1"/>
  <mergeCells count="8">
    <mergeCell ref="A9:H9"/>
    <mergeCell ref="A10:H10"/>
    <mergeCell ref="A12:H12"/>
    <mergeCell ref="A1:C8"/>
    <mergeCell ref="D1:H5"/>
    <mergeCell ref="D6:H6"/>
    <mergeCell ref="D7:H7"/>
    <mergeCell ref="D8:H8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A5" sqref="A5:G5"/>
    </sheetView>
  </sheetViews>
  <sheetFormatPr defaultRowHeight="15" x14ac:dyDescent="0.25"/>
  <cols>
    <col min="2" max="2" width="32" customWidth="1"/>
    <col min="3" max="3" width="12.85546875" customWidth="1"/>
  </cols>
  <sheetData>
    <row r="1" spans="1:14" ht="49.5" customHeight="1" x14ac:dyDescent="0.25">
      <c r="A1" s="108" t="s">
        <v>121</v>
      </c>
      <c r="B1" s="109"/>
      <c r="C1" s="109"/>
      <c r="D1" s="109"/>
      <c r="E1" s="109"/>
      <c r="F1" s="109"/>
      <c r="G1" s="109"/>
      <c r="H1" s="87"/>
      <c r="I1" s="87"/>
      <c r="J1" s="87"/>
      <c r="K1" s="52"/>
      <c r="L1" s="55"/>
      <c r="M1" s="55"/>
      <c r="N1" s="55"/>
    </row>
    <row r="2" spans="1:14" ht="29.25" customHeight="1" x14ac:dyDescent="0.25">
      <c r="A2" s="99" t="s">
        <v>144</v>
      </c>
      <c r="B2" s="100"/>
      <c r="C2" s="100"/>
      <c r="D2" s="100"/>
      <c r="E2" s="100"/>
      <c r="F2" s="100"/>
      <c r="G2" s="101"/>
      <c r="H2" s="88"/>
      <c r="I2" s="88"/>
      <c r="J2" s="88"/>
      <c r="K2" s="53"/>
      <c r="L2" s="55"/>
      <c r="M2" s="55"/>
      <c r="N2" s="55"/>
    </row>
    <row r="3" spans="1:14" x14ac:dyDescent="0.25">
      <c r="A3" s="102" t="str">
        <f>[1]ORÇAMENTO!A9</f>
        <v>Ministério do Desenvolvimento Regional</v>
      </c>
      <c r="B3" s="103"/>
      <c r="C3" s="103"/>
      <c r="D3" s="103"/>
      <c r="E3" s="103"/>
      <c r="F3" s="103"/>
      <c r="G3" s="104"/>
      <c r="H3" s="88"/>
      <c r="I3" s="88"/>
      <c r="J3" s="88"/>
      <c r="K3" s="54"/>
      <c r="L3" s="55"/>
      <c r="M3" s="55"/>
      <c r="N3" s="55"/>
    </row>
    <row r="4" spans="1:14" x14ac:dyDescent="0.25">
      <c r="A4" s="102" t="s">
        <v>122</v>
      </c>
      <c r="B4" s="103"/>
      <c r="C4" s="103"/>
      <c r="D4" s="103"/>
      <c r="E4" s="103"/>
      <c r="F4" s="103"/>
      <c r="G4" s="104"/>
      <c r="H4" s="88"/>
      <c r="I4" s="88"/>
      <c r="J4" s="88"/>
      <c r="K4" s="54"/>
      <c r="L4" s="55"/>
      <c r="M4" s="55"/>
      <c r="N4" s="55"/>
    </row>
    <row r="5" spans="1:14" x14ac:dyDescent="0.25">
      <c r="A5" s="102" t="s">
        <v>154</v>
      </c>
      <c r="B5" s="103"/>
      <c r="C5" s="103"/>
      <c r="D5" s="103"/>
      <c r="E5" s="103"/>
      <c r="F5" s="103"/>
      <c r="G5" s="104"/>
      <c r="H5" s="88"/>
      <c r="I5" s="88"/>
      <c r="J5" s="88"/>
      <c r="K5" s="54"/>
      <c r="L5" s="55"/>
      <c r="M5" s="55"/>
      <c r="N5" s="55"/>
    </row>
    <row r="6" spans="1:14" x14ac:dyDescent="0.25">
      <c r="A6" s="105" t="s">
        <v>123</v>
      </c>
      <c r="B6" s="106"/>
      <c r="C6" s="106"/>
      <c r="D6" s="106"/>
      <c r="E6" s="106"/>
      <c r="F6" s="106"/>
      <c r="G6" s="107"/>
      <c r="H6" s="67"/>
      <c r="I6" s="67"/>
      <c r="J6" s="67"/>
      <c r="K6" s="51"/>
      <c r="L6" s="51"/>
      <c r="M6" s="51"/>
      <c r="N6" s="51"/>
    </row>
    <row r="7" spans="1:14" x14ac:dyDescent="0.25">
      <c r="A7" s="21" t="s">
        <v>124</v>
      </c>
      <c r="B7" s="66" t="s">
        <v>125</v>
      </c>
      <c r="C7" s="68"/>
      <c r="D7" s="31" t="s">
        <v>126</v>
      </c>
      <c r="E7" s="70" t="s">
        <v>127</v>
      </c>
      <c r="F7" s="31" t="s">
        <v>126</v>
      </c>
      <c r="G7" s="70" t="s">
        <v>128</v>
      </c>
      <c r="H7" s="31" t="s">
        <v>126</v>
      </c>
      <c r="I7" s="70" t="s">
        <v>129</v>
      </c>
      <c r="J7" s="71" t="s">
        <v>119</v>
      </c>
    </row>
    <row r="8" spans="1:14" x14ac:dyDescent="0.25">
      <c r="A8" s="22" t="str">
        <f>+[1]ORÇAMENTO!B78</f>
        <v>1.0</v>
      </c>
      <c r="B8" s="23" t="s">
        <v>145</v>
      </c>
      <c r="C8" s="24" t="e">
        <f>+J8/J$15</f>
        <v>#DIV/0!</v>
      </c>
      <c r="D8" s="50">
        <v>1</v>
      </c>
      <c r="E8" s="69">
        <f t="shared" ref="E8:E14" si="0">+$J8*D8</f>
        <v>0</v>
      </c>
      <c r="F8" s="26"/>
      <c r="G8" s="69">
        <f t="shared" ref="G8:G14" si="1">+$J8*F8</f>
        <v>0</v>
      </c>
      <c r="H8" s="26"/>
      <c r="I8" s="69">
        <f t="shared" ref="I8:I14" si="2">+$J8*H8</f>
        <v>0</v>
      </c>
      <c r="J8" s="27">
        <f>ORÇAMENTO!H15</f>
        <v>0</v>
      </c>
    </row>
    <row r="9" spans="1:14" x14ac:dyDescent="0.25">
      <c r="A9" s="22" t="str">
        <f>+[1]ORÇAMENTO!B80</f>
        <v>2.0</v>
      </c>
      <c r="B9" s="23" t="s">
        <v>146</v>
      </c>
      <c r="C9" s="24" t="e">
        <f>+J9/J$15</f>
        <v>#DIV/0!</v>
      </c>
      <c r="D9" s="28">
        <v>1</v>
      </c>
      <c r="E9" s="25">
        <f t="shared" si="0"/>
        <v>0</v>
      </c>
      <c r="F9" s="29"/>
      <c r="G9" s="25">
        <f t="shared" si="1"/>
        <v>0</v>
      </c>
      <c r="H9" s="31"/>
      <c r="I9" s="25">
        <f t="shared" si="2"/>
        <v>0</v>
      </c>
      <c r="J9" s="27">
        <f>ORÇAMENTO!H17</f>
        <v>0</v>
      </c>
    </row>
    <row r="10" spans="1:14" x14ac:dyDescent="0.25">
      <c r="A10" s="22" t="str">
        <f>[1]ORÇAMENTO!B85</f>
        <v>3.0</v>
      </c>
      <c r="B10" s="23" t="s">
        <v>147</v>
      </c>
      <c r="C10" s="24" t="e">
        <f>+J10/J$15</f>
        <v>#DIV/0!</v>
      </c>
      <c r="D10" s="28"/>
      <c r="E10" s="25">
        <f t="shared" si="0"/>
        <v>0</v>
      </c>
      <c r="F10" s="29">
        <v>1</v>
      </c>
      <c r="G10" s="25">
        <f t="shared" si="1"/>
        <v>0</v>
      </c>
      <c r="H10" s="31"/>
      <c r="I10" s="25">
        <f t="shared" si="2"/>
        <v>0</v>
      </c>
      <c r="J10" s="27">
        <f>ORÇAMENTO!H24</f>
        <v>0</v>
      </c>
    </row>
    <row r="11" spans="1:14" x14ac:dyDescent="0.25">
      <c r="A11" s="22" t="str">
        <f>[1]ORÇAMENTO!B89</f>
        <v>4.0</v>
      </c>
      <c r="B11" s="23" t="s">
        <v>150</v>
      </c>
      <c r="C11" s="24" t="e">
        <f>+J11/J$15</f>
        <v>#DIV/0!</v>
      </c>
      <c r="D11" s="28"/>
      <c r="E11" s="25">
        <f t="shared" si="0"/>
        <v>0</v>
      </c>
      <c r="F11" s="29">
        <v>1</v>
      </c>
      <c r="G11" s="25">
        <f t="shared" si="1"/>
        <v>0</v>
      </c>
      <c r="H11" s="31"/>
      <c r="I11" s="25">
        <f t="shared" si="2"/>
        <v>0</v>
      </c>
      <c r="J11" s="27">
        <f>ORÇAMENTO!H29</f>
        <v>0</v>
      </c>
    </row>
    <row r="12" spans="1:14" x14ac:dyDescent="0.25">
      <c r="A12" s="22" t="s">
        <v>116</v>
      </c>
      <c r="B12" s="23" t="s">
        <v>151</v>
      </c>
      <c r="C12" s="24" t="e">
        <f t="shared" ref="C12:C14" si="3">+J12/J$15</f>
        <v>#DIV/0!</v>
      </c>
      <c r="D12" s="28"/>
      <c r="E12" s="25">
        <f t="shared" si="0"/>
        <v>0</v>
      </c>
      <c r="F12" s="29">
        <v>1</v>
      </c>
      <c r="G12" s="25">
        <f t="shared" si="1"/>
        <v>0</v>
      </c>
      <c r="H12" s="31"/>
      <c r="I12" s="25">
        <f t="shared" si="2"/>
        <v>0</v>
      </c>
      <c r="J12" s="27">
        <f>ORÇAMENTO!H32</f>
        <v>0</v>
      </c>
    </row>
    <row r="13" spans="1:14" x14ac:dyDescent="0.25">
      <c r="A13" s="22" t="s">
        <v>148</v>
      </c>
      <c r="B13" s="23" t="s">
        <v>152</v>
      </c>
      <c r="C13" s="24" t="e">
        <f t="shared" si="3"/>
        <v>#DIV/0!</v>
      </c>
      <c r="D13" s="28"/>
      <c r="E13" s="25">
        <f t="shared" si="0"/>
        <v>0</v>
      </c>
      <c r="F13" s="29"/>
      <c r="G13" s="25">
        <f t="shared" si="1"/>
        <v>0</v>
      </c>
      <c r="H13" s="31">
        <v>1</v>
      </c>
      <c r="I13" s="25">
        <f t="shared" si="2"/>
        <v>0</v>
      </c>
      <c r="J13" s="27">
        <f>ORÇAMENTO!H37</f>
        <v>0</v>
      </c>
    </row>
    <row r="14" spans="1:14" x14ac:dyDescent="0.25">
      <c r="A14" s="22" t="s">
        <v>149</v>
      </c>
      <c r="B14" s="23" t="s">
        <v>153</v>
      </c>
      <c r="C14" s="24" t="e">
        <f t="shared" si="3"/>
        <v>#DIV/0!</v>
      </c>
      <c r="D14" s="28">
        <v>5.1999999999999998E-3</v>
      </c>
      <c r="E14" s="25">
        <f t="shared" si="0"/>
        <v>0</v>
      </c>
      <c r="F14" s="29">
        <v>0.87629999999999997</v>
      </c>
      <c r="G14" s="25">
        <f t="shared" si="1"/>
        <v>0</v>
      </c>
      <c r="H14" s="29">
        <v>0.11849999999999999</v>
      </c>
      <c r="I14" s="25">
        <f t="shared" si="2"/>
        <v>0</v>
      </c>
      <c r="J14" s="27">
        <f>ORÇAMENTO!H39</f>
        <v>0</v>
      </c>
    </row>
    <row r="15" spans="1:14" x14ac:dyDescent="0.25">
      <c r="A15" s="32"/>
      <c r="B15" s="33" t="s">
        <v>130</v>
      </c>
      <c r="C15" s="34"/>
      <c r="D15" s="28" t="e">
        <f>+E15/$J$15</f>
        <v>#DIV/0!</v>
      </c>
      <c r="E15" s="25">
        <f>SUM(E8:E14)</f>
        <v>0</v>
      </c>
      <c r="F15" s="29" t="e">
        <f>+G15/$J$15</f>
        <v>#DIV/0!</v>
      </c>
      <c r="G15" s="25">
        <f>SUM(G8:G14)</f>
        <v>0</v>
      </c>
      <c r="H15" s="29" t="e">
        <f>+I15/$J$15</f>
        <v>#DIV/0!</v>
      </c>
      <c r="I15" s="25">
        <f>SUM(I8:I14)</f>
        <v>0</v>
      </c>
      <c r="J15" s="35">
        <f>J8+J9+J10+J11+J12+J13+J14</f>
        <v>0</v>
      </c>
    </row>
    <row r="16" spans="1:14" x14ac:dyDescent="0.25">
      <c r="A16" s="32"/>
      <c r="B16" s="36"/>
      <c r="C16" s="34"/>
      <c r="D16" s="28"/>
      <c r="E16" s="25"/>
      <c r="F16" s="29"/>
      <c r="G16" s="25"/>
      <c r="H16" s="29"/>
      <c r="I16" s="25"/>
      <c r="J16" s="35"/>
    </row>
    <row r="17" spans="1:14" x14ac:dyDescent="0.25">
      <c r="A17" s="32"/>
      <c r="B17" s="36" t="s">
        <v>131</v>
      </c>
      <c r="C17" s="34"/>
      <c r="D17" s="30"/>
      <c r="E17" s="25">
        <f>+E15</f>
        <v>0</v>
      </c>
      <c r="F17" s="31"/>
      <c r="G17" s="25">
        <f>+E17+G15</f>
        <v>0</v>
      </c>
      <c r="H17" s="31"/>
      <c r="I17" s="25">
        <f>+G17+I15</f>
        <v>0</v>
      </c>
      <c r="J17" s="37"/>
    </row>
    <row r="18" spans="1:14" x14ac:dyDescent="0.25">
      <c r="A18" s="59"/>
      <c r="B18" s="60" t="s">
        <v>132</v>
      </c>
      <c r="C18" s="61"/>
      <c r="D18" s="62"/>
      <c r="E18" s="63" t="e">
        <f>+E17/J15</f>
        <v>#DIV/0!</v>
      </c>
      <c r="F18" s="64"/>
      <c r="G18" s="63" t="e">
        <f>+F15+E18</f>
        <v>#DIV/0!</v>
      </c>
      <c r="H18" s="64"/>
      <c r="I18" s="63" t="e">
        <f>+H15+G18</f>
        <v>#DIV/0!</v>
      </c>
      <c r="J18" s="65"/>
    </row>
    <row r="19" spans="1:14" ht="15" customHeight="1" x14ac:dyDescent="0.25">
      <c r="A19" s="89" t="s">
        <v>133</v>
      </c>
      <c r="B19" s="90"/>
      <c r="C19" s="90"/>
      <c r="D19" s="90"/>
      <c r="E19" s="90"/>
      <c r="F19" s="90"/>
      <c r="G19" s="90"/>
      <c r="H19" s="90"/>
      <c r="I19" s="90"/>
      <c r="J19" s="91"/>
      <c r="K19" s="56"/>
      <c r="L19" s="56"/>
      <c r="M19" s="56"/>
      <c r="N19" s="56"/>
    </row>
    <row r="20" spans="1:14" ht="15" customHeight="1" x14ac:dyDescent="0.25">
      <c r="A20" s="92"/>
      <c r="B20" s="93"/>
      <c r="C20" s="93"/>
      <c r="D20" s="93"/>
      <c r="E20" s="93"/>
      <c r="F20" s="93"/>
      <c r="G20" s="93"/>
      <c r="H20" s="93"/>
      <c r="I20" s="93"/>
      <c r="J20" s="94"/>
      <c r="K20" s="56"/>
      <c r="L20" s="56"/>
      <c r="M20" s="56"/>
      <c r="N20" s="56"/>
    </row>
    <row r="21" spans="1:14" ht="15.75" customHeight="1" x14ac:dyDescent="0.25">
      <c r="A21" s="95"/>
      <c r="B21" s="96"/>
      <c r="C21" s="96"/>
      <c r="D21" s="96"/>
      <c r="E21" s="96"/>
      <c r="F21" s="96"/>
      <c r="G21" s="96"/>
      <c r="H21" s="96"/>
      <c r="I21" s="96"/>
      <c r="J21" s="97"/>
      <c r="K21" s="56"/>
      <c r="L21" s="56"/>
      <c r="M21" s="56"/>
      <c r="N21" s="56"/>
    </row>
    <row r="22" spans="1:14" ht="15" customHeight="1" x14ac:dyDescent="0.25">
      <c r="A22" s="98" t="s">
        <v>134</v>
      </c>
      <c r="B22" s="98"/>
      <c r="C22" s="98"/>
      <c r="D22" s="98"/>
      <c r="E22" s="98"/>
      <c r="F22" s="98"/>
      <c r="G22" s="98"/>
      <c r="H22" s="98"/>
      <c r="I22" s="98"/>
      <c r="J22" s="98"/>
      <c r="K22" s="58"/>
      <c r="L22" s="58"/>
      <c r="M22" s="58"/>
      <c r="N22" s="58"/>
    </row>
    <row r="23" spans="1:14" x14ac:dyDescent="0.25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57"/>
      <c r="L23" s="57"/>
      <c r="M23" s="57"/>
      <c r="N23" s="57"/>
    </row>
    <row r="24" spans="1:14" x14ac:dyDescent="0.25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57"/>
      <c r="L24" s="57"/>
      <c r="M24" s="57"/>
      <c r="N24" s="57"/>
    </row>
  </sheetData>
  <sheetProtection algorithmName="SHA-512" hashValue="90ZP07vKxy2o7MHq+WnUpPGLTluypov4yDBlA4ukEsY3wW8mX4EV67lkkAX5RqIe4iy0bOMFy6enhQlDkZ2glg==" saltValue="wedv5uJg+bSs9isBX02E3A==" spinCount="100000" sheet="1" selectLockedCells="1"/>
  <mergeCells count="9">
    <mergeCell ref="H1:J5"/>
    <mergeCell ref="A19:J21"/>
    <mergeCell ref="A22:J24"/>
    <mergeCell ref="A2:G2"/>
    <mergeCell ref="A3:G3"/>
    <mergeCell ref="A4:G4"/>
    <mergeCell ref="A5:G5"/>
    <mergeCell ref="A6:G6"/>
    <mergeCell ref="A1:G1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J24"/>
  <sheetViews>
    <sheetView topLeftCell="A22" workbookViewId="0">
      <selection activeCell="F32" sqref="F32"/>
    </sheetView>
  </sheetViews>
  <sheetFormatPr defaultRowHeight="15" x14ac:dyDescent="0.25"/>
  <cols>
    <col min="10" max="10" width="18.7109375" customWidth="1"/>
  </cols>
  <sheetData>
    <row r="9" spans="1:10" ht="23.25" x14ac:dyDescent="0.35">
      <c r="A9" s="117" t="s">
        <v>135</v>
      </c>
      <c r="B9" s="117"/>
      <c r="C9" s="117"/>
      <c r="D9" s="117"/>
      <c r="E9" s="117"/>
      <c r="F9" s="117"/>
      <c r="G9" s="117"/>
      <c r="H9" s="117"/>
      <c r="I9" s="117"/>
      <c r="J9" s="117"/>
    </row>
    <row r="11" spans="1:10" ht="18.75" x14ac:dyDescent="0.3">
      <c r="A11" s="118" t="s">
        <v>136</v>
      </c>
      <c r="B11" s="119"/>
      <c r="C11" s="119"/>
      <c r="D11" s="119"/>
      <c r="E11" s="119"/>
      <c r="F11" s="119"/>
      <c r="G11" s="119"/>
      <c r="H11" s="119"/>
      <c r="I11" s="119"/>
      <c r="J11" s="120"/>
    </row>
    <row r="12" spans="1:10" ht="15" customHeight="1" x14ac:dyDescent="0.25">
      <c r="A12" s="111" t="s">
        <v>137</v>
      </c>
      <c r="B12" s="112"/>
      <c r="C12" s="112"/>
      <c r="D12" s="112"/>
      <c r="E12" s="112"/>
      <c r="F12" s="112"/>
      <c r="G12" s="112"/>
      <c r="H12" s="112"/>
      <c r="I12" s="112"/>
      <c r="J12" s="113"/>
    </row>
    <row r="13" spans="1:10" x14ac:dyDescent="0.25">
      <c r="A13" s="111"/>
      <c r="B13" s="112"/>
      <c r="C13" s="112"/>
      <c r="D13" s="112"/>
      <c r="E13" s="112"/>
      <c r="F13" s="112"/>
      <c r="G13" s="112"/>
      <c r="H13" s="112"/>
      <c r="I13" s="112"/>
      <c r="J13" s="113"/>
    </row>
    <row r="14" spans="1:10" x14ac:dyDescent="0.25">
      <c r="A14" s="111"/>
      <c r="B14" s="112"/>
      <c r="C14" s="112"/>
      <c r="D14" s="112"/>
      <c r="E14" s="112"/>
      <c r="F14" s="112"/>
      <c r="G14" s="112"/>
      <c r="H14" s="112"/>
      <c r="I14" s="112"/>
      <c r="J14" s="113"/>
    </row>
    <row r="15" spans="1:10" ht="51.75" customHeight="1" x14ac:dyDescent="0.25">
      <c r="A15" s="114"/>
      <c r="B15" s="115"/>
      <c r="C15" s="115"/>
      <c r="D15" s="115"/>
      <c r="E15" s="115"/>
      <c r="F15" s="115"/>
      <c r="G15" s="115"/>
      <c r="H15" s="115"/>
      <c r="I15" s="115"/>
      <c r="J15" s="116"/>
    </row>
    <row r="16" spans="1:10" x14ac:dyDescent="0.25">
      <c r="A16" s="38"/>
      <c r="B16" s="38"/>
      <c r="C16" s="38"/>
      <c r="D16" s="38"/>
      <c r="E16" s="38"/>
      <c r="F16" s="38"/>
      <c r="G16" s="38"/>
      <c r="H16" s="38"/>
      <c r="I16" s="38"/>
      <c r="J16" s="38"/>
    </row>
    <row r="17" spans="1:10" ht="12" customHeight="1" x14ac:dyDescent="0.25">
      <c r="A17" s="127" t="s">
        <v>138</v>
      </c>
      <c r="B17" s="128"/>
      <c r="C17" s="128"/>
      <c r="D17" s="128"/>
      <c r="E17" s="128"/>
      <c r="F17" s="128"/>
      <c r="G17" s="128"/>
      <c r="H17" s="128"/>
      <c r="I17" s="128"/>
      <c r="J17" s="129"/>
    </row>
    <row r="18" spans="1:10" x14ac:dyDescent="0.25">
      <c r="A18" s="121" t="s">
        <v>139</v>
      </c>
      <c r="B18" s="122"/>
      <c r="C18" s="122"/>
      <c r="D18" s="122"/>
      <c r="E18" s="122"/>
      <c r="F18" s="122"/>
      <c r="G18" s="122"/>
      <c r="H18" s="122"/>
      <c r="I18" s="122"/>
      <c r="J18" s="123"/>
    </row>
    <row r="19" spans="1:10" x14ac:dyDescent="0.25">
      <c r="A19" s="121"/>
      <c r="B19" s="122"/>
      <c r="C19" s="122"/>
      <c r="D19" s="122"/>
      <c r="E19" s="122"/>
      <c r="F19" s="122"/>
      <c r="G19" s="122"/>
      <c r="H19" s="122"/>
      <c r="I19" s="122"/>
      <c r="J19" s="123"/>
    </row>
    <row r="20" spans="1:10" x14ac:dyDescent="0.25">
      <c r="A20" s="121"/>
      <c r="B20" s="122"/>
      <c r="C20" s="122"/>
      <c r="D20" s="122"/>
      <c r="E20" s="122"/>
      <c r="F20" s="122"/>
      <c r="G20" s="122"/>
      <c r="H20" s="122"/>
      <c r="I20" s="122"/>
      <c r="J20" s="123"/>
    </row>
    <row r="21" spans="1:10" ht="57" customHeight="1" x14ac:dyDescent="0.25">
      <c r="A21" s="124"/>
      <c r="B21" s="125"/>
      <c r="C21" s="125"/>
      <c r="D21" s="125"/>
      <c r="E21" s="125"/>
      <c r="F21" s="125"/>
      <c r="G21" s="125"/>
      <c r="H21" s="125"/>
      <c r="I21" s="125"/>
      <c r="J21" s="126"/>
    </row>
    <row r="23" spans="1:10" ht="18.75" x14ac:dyDescent="0.3">
      <c r="A23" s="110" t="s">
        <v>140</v>
      </c>
      <c r="B23" s="110"/>
      <c r="C23" s="110"/>
      <c r="D23" s="110"/>
      <c r="E23" s="110"/>
      <c r="F23" s="110"/>
      <c r="G23" s="110"/>
      <c r="H23" s="110"/>
      <c r="I23" s="110"/>
      <c r="J23" s="110"/>
    </row>
    <row r="24" spans="1:10" ht="18.75" x14ac:dyDescent="0.3">
      <c r="A24" s="110" t="s">
        <v>141</v>
      </c>
      <c r="B24" s="110"/>
      <c r="C24" s="110"/>
      <c r="D24" s="110"/>
      <c r="E24" s="110"/>
      <c r="F24" s="110"/>
      <c r="G24" s="110"/>
      <c r="H24" s="110"/>
      <c r="I24" s="110"/>
      <c r="J24" s="110"/>
    </row>
  </sheetData>
  <mergeCells count="7">
    <mergeCell ref="A23:J23"/>
    <mergeCell ref="A24:J24"/>
    <mergeCell ref="A12:J15"/>
    <mergeCell ref="A9:J9"/>
    <mergeCell ref="A11:J11"/>
    <mergeCell ref="A18:J21"/>
    <mergeCell ref="A17:J17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CRONOGRAMA</vt:lpstr>
      <vt:lpstr>ORIENTAÇÕES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Mari Eugenio da Costa</dc:creator>
  <cp:lastModifiedBy>Amanda Mari Eugenio da Costa</cp:lastModifiedBy>
  <dcterms:created xsi:type="dcterms:W3CDTF">2021-04-28T16:59:03Z</dcterms:created>
  <dcterms:modified xsi:type="dcterms:W3CDTF">2021-05-04T18:13:40Z</dcterms:modified>
</cp:coreProperties>
</file>