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6\1 - Processos Digitais\Protocolo_17711_ServicoExecucaoCanaletasSarjetao-Obras\"/>
    </mc:Choice>
  </mc:AlternateContent>
  <bookViews>
    <workbookView xWindow="0" yWindow="0" windowWidth="20490" windowHeight="7635"/>
  </bookViews>
  <sheets>
    <sheet name="ORÇAMENTO" sheetId="6" r:id="rId1"/>
    <sheet name="BDI" sheetId="4" r:id="rId2"/>
  </sheets>
  <definedNames>
    <definedName name="_xlnm.Print_Area" localSheetId="1">BDI!$A$2:$T$38</definedName>
    <definedName name="_xlnm.Print_Area" localSheetId="0">ORÇAMENTO!$B$2:$I$28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6" l="1"/>
  <c r="F17" i="6"/>
  <c r="F16" i="6"/>
  <c r="F15" i="6"/>
  <c r="F14" i="6"/>
  <c r="F13" i="6"/>
  <c r="F12" i="6"/>
  <c r="I30" i="4" l="1"/>
  <c r="G30" i="4"/>
  <c r="H30" i="4" s="1"/>
  <c r="B22" i="4"/>
  <c r="I8" i="6" s="1"/>
  <c r="J30" i="4" l="1"/>
  <c r="H14" i="6"/>
  <c r="I14" i="6" s="1"/>
  <c r="H13" i="6"/>
  <c r="I13" i="6" s="1"/>
  <c r="H12" i="6"/>
  <c r="I12" i="6" s="1"/>
  <c r="H17" i="6"/>
  <c r="I17" i="6" s="1"/>
  <c r="H16" i="6"/>
  <c r="I16" i="6" s="1"/>
  <c r="H15" i="6"/>
  <c r="I15" i="6" s="1"/>
  <c r="I19" i="6" l="1"/>
</calcChain>
</file>

<file path=xl/sharedStrings.xml><?xml version="1.0" encoding="utf-8"?>
<sst xmlns="http://schemas.openxmlformats.org/spreadsheetml/2006/main" count="107" uniqueCount="80">
  <si>
    <t>UNIDADE</t>
  </si>
  <si>
    <t>CUSTO TOTAL</t>
  </si>
  <si>
    <t>M</t>
  </si>
  <si>
    <t>M2</t>
  </si>
  <si>
    <t>M3</t>
  </si>
  <si>
    <t>EXECUÇÃO DE SARJETÃO DE CONCRETO USINADO, MOLDADA  IN LOCO  EM TRECHO RETO, 100 CM BASE X 20 CM ALTURA. AF_06/2016</t>
  </si>
  <si>
    <t>COMPACTAÇÃO MECÂNICA DE SOLO PARA EXECUÇÃO DE RADIER, COM COMPACTADOR DE SOLOS A PERCUSSÃO. AF_09/2017</t>
  </si>
  <si>
    <t>CONCRETO MAGRO PARA LASTRO, TRAÇO 1:4,5:4,5 (EM MASSA SECA DE CIMENTO/ AREIA MÉDIA/ BRITA 1) - PREPARO MECÂNICO COM BETONEIRA 400 L. AF_05/2021</t>
  </si>
  <si>
    <t>M3XKM</t>
  </si>
  <si>
    <t>DEMOLIÇÃO PARCIAL DE PAVIMENTO ASFÁLTICO, DE FORMA MECANIZADA, SEM REAPROVEITAMENTO. AF_12/2017</t>
  </si>
  <si>
    <t>TRANSPORTE COM CAMINHÃO BASCULANTE DE 6 M³, EM VIA INTERNA (DENTRO DO CANTEIRO - UNIDADE: M3XKM). AF_07/2020</t>
  </si>
  <si>
    <t>CARGA, MANOBRA E DESCARGA DE ENTULHO EM CAMINHÃO BASCULANTE 6 M³ - CARGA COM ESCAVADEIRA HIDRÁULICA  (CAÇAMBA DE 0,80 M³ / 111 HP) E DESCARGA LIVRE (UNIDADE: M3). AF_07/2020</t>
  </si>
  <si>
    <t>SINAPI</t>
  </si>
  <si>
    <t>QUANTIDADE</t>
  </si>
  <si>
    <t>CUSTO UNITÁRIO COM B.D.I</t>
  </si>
  <si>
    <t>Referência</t>
  </si>
  <si>
    <t>Setor</t>
  </si>
  <si>
    <t>Objeto</t>
  </si>
  <si>
    <t xml:space="preserve">INFRAESTRUTURA </t>
  </si>
  <si>
    <t>Obra</t>
  </si>
  <si>
    <t>Área(m²)</t>
  </si>
  <si>
    <t>BDI</t>
  </si>
  <si>
    <t>1.0</t>
  </si>
  <si>
    <t xml:space="preserve"> </t>
  </si>
  <si>
    <t>SERVIÇO DE EXECUÇÃO DE SARJETÃO</t>
  </si>
  <si>
    <t>Data Base</t>
  </si>
  <si>
    <t>SINAPI - DESONERADO</t>
  </si>
  <si>
    <t>04/2026</t>
  </si>
  <si>
    <t>CUSTO 
UNITÁRIO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</si>
  <si>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</si>
  <si>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</si>
  <si>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</si>
  <si>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</si>
  <si>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</si>
  <si>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</si>
  <si>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</si>
  <si>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</si>
  <si>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</si>
  <si>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</si>
  <si>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</si>
  <si>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</si>
  <si>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</si>
  <si>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</si>
  <si>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</si>
  <si>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</si>
  <si>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</si>
  <si>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</si>
  <si>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</si>
  <si>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</si>
  <si>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</si>
  <si>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</si>
  <si>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</si>
  <si>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</si>
  <si>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</si>
  <si>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</si>
  <si>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</si>
  <si>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</si>
  <si>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</si>
  <si>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</si>
  <si>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</si>
  <si>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</si>
  <si>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</si>
  <si>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</si>
  <si>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</si>
  <si>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</si>
  <si>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</si>
  <si>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</si>
  <si>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</si>
  <si>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</si>
  <si>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</si>
  <si>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</si>
  <si>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Prencher as células 16 a 22 da coluna C com os percentuais</t>
  </si>
  <si>
    <t>Indicar nas céluas 35 a 40 conforme os percentuais indicados na coluna C e os padrões do Acordão do TCU</t>
  </si>
  <si>
    <t>DEPARTAMENTO DE OBRAS, URBANISMO E HABITAÇÃO</t>
  </si>
  <si>
    <t>ITEM</t>
  </si>
  <si>
    <t>FONTE</t>
  </si>
  <si>
    <t>DESCRIÇÃO SERVIÇO</t>
  </si>
  <si>
    <t>QUANTIDADE ESTIMADA
A EXECUTAR (METRO LINEAR)</t>
  </si>
  <si>
    <t>VALOR TOTAL ESTIMADO</t>
  </si>
  <si>
    <t>CUSTO FINAL POR METRO LINEAR DE SARJETÃO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</si>
</sst>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58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6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22"/>
      </patternFill>
    </fill>
    <fill>
      <patternFill patternType="solid">
        <fgColor rgb="FFFFFF00"/>
        <bgColor indexed="26"/>
      </patternFill>
    </fill>
    <fill>
      <patternFill patternType="solid">
        <fgColor theme="2" tint="-9.9978637043366805E-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6" fillId="0" borderId="0" applyFill="0" applyBorder="0" applyAlignment="0" applyProtection="0"/>
  </cellStyleXfs>
  <cellXfs count="15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5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5" applyFont="1" applyAlignment="1">
      <alignment vertical="center"/>
    </xf>
    <xf numFmtId="0" fontId="8" fillId="0" borderId="0" xfId="5" applyFont="1"/>
    <xf numFmtId="0" fontId="11" fillId="5" borderId="13" xfId="5" applyFont="1" applyFill="1" applyBorder="1" applyAlignment="1">
      <alignment vertical="center"/>
    </xf>
    <xf numFmtId="0" fontId="11" fillId="5" borderId="13" xfId="5" applyFont="1" applyFill="1" applyBorder="1" applyAlignment="1">
      <alignment horizontal="center" vertical="center"/>
    </xf>
    <xf numFmtId="0" fontId="8" fillId="6" borderId="14" xfId="5" applyFont="1" applyFill="1" applyBorder="1" applyAlignment="1">
      <alignment vertical="center"/>
    </xf>
    <xf numFmtId="2" fontId="8" fillId="0" borderId="13" xfId="5" applyNumberFormat="1" applyFont="1" applyFill="1" applyBorder="1" applyAlignment="1">
      <alignment horizontal="center" vertical="center"/>
    </xf>
    <xf numFmtId="2" fontId="8" fillId="7" borderId="13" xfId="5" applyNumberFormat="1" applyFont="1" applyFill="1" applyBorder="1" applyAlignment="1">
      <alignment horizontal="center" vertical="center"/>
    </xf>
    <xf numFmtId="0" fontId="8" fillId="6" borderId="13" xfId="5" applyFont="1" applyFill="1" applyBorder="1" applyAlignment="1">
      <alignment vertical="center"/>
    </xf>
    <xf numFmtId="0" fontId="8" fillId="6" borderId="15" xfId="5" applyFont="1" applyFill="1" applyBorder="1" applyAlignment="1">
      <alignment vertical="center"/>
    </xf>
    <xf numFmtId="2" fontId="8" fillId="0" borderId="15" xfId="5" applyNumberFormat="1" applyFont="1" applyFill="1" applyBorder="1" applyAlignment="1">
      <alignment horizontal="center" vertical="center"/>
    </xf>
    <xf numFmtId="2" fontId="8" fillId="7" borderId="15" xfId="5" applyNumberFormat="1" applyFont="1" applyFill="1" applyBorder="1" applyAlignment="1">
      <alignment horizontal="center" vertical="center"/>
    </xf>
    <xf numFmtId="0" fontId="8" fillId="4" borderId="0" xfId="5" applyFont="1" applyFill="1" applyBorder="1"/>
    <xf numFmtId="39" fontId="8" fillId="4" borderId="0" xfId="5" applyNumberFormat="1" applyFont="1" applyFill="1" applyBorder="1"/>
    <xf numFmtId="2" fontId="8" fillId="4" borderId="0" xfId="5" applyNumberFormat="1" applyFont="1" applyFill="1" applyBorder="1"/>
    <xf numFmtId="2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0" fontId="11" fillId="0" borderId="20" xfId="5" applyFont="1" applyBorder="1" applyAlignment="1">
      <alignment horizontal="center" vertical="center"/>
    </xf>
    <xf numFmtId="0" fontId="11" fillId="0" borderId="21" xfId="5" applyFont="1" applyBorder="1" applyAlignment="1">
      <alignment horizontal="center" vertical="center"/>
    </xf>
    <xf numFmtId="0" fontId="11" fillId="0" borderId="22" xfId="5" applyFont="1" applyBorder="1" applyAlignment="1">
      <alignment horizontal="center" vertical="center"/>
    </xf>
    <xf numFmtId="166" fontId="8" fillId="8" borderId="26" xfId="6" applyNumberFormat="1" applyFont="1" applyFill="1" applyBorder="1" applyAlignment="1">
      <alignment horizontal="center" vertical="center"/>
    </xf>
    <xf numFmtId="166" fontId="8" fillId="8" borderId="3" xfId="6" applyNumberFormat="1" applyFont="1" applyFill="1" applyBorder="1" applyAlignment="1">
      <alignment horizontal="center" vertical="center"/>
    </xf>
    <xf numFmtId="0" fontId="12" fillId="0" borderId="30" xfId="5" applyFont="1" applyBorder="1" applyAlignment="1">
      <alignment horizontal="right" vertical="center"/>
    </xf>
    <xf numFmtId="10" fontId="12" fillId="0" borderId="31" xfId="6" applyNumberFormat="1" applyFont="1" applyFill="1" applyBorder="1" applyAlignment="1" applyProtection="1">
      <alignment horizontal="center" vertical="center"/>
    </xf>
    <xf numFmtId="166" fontId="12" fillId="0" borderId="31" xfId="6" applyNumberFormat="1" applyFont="1" applyFill="1" applyBorder="1" applyAlignment="1" applyProtection="1">
      <alignment vertical="center"/>
    </xf>
    <xf numFmtId="166" fontId="12" fillId="0" borderId="32" xfId="6" applyNumberFormat="1" applyFont="1" applyFill="1" applyBorder="1" applyAlignment="1" applyProtection="1">
      <alignment vertical="center"/>
    </xf>
    <xf numFmtId="0" fontId="8" fillId="0" borderId="36" xfId="5" applyFont="1" applyBorder="1" applyAlignment="1">
      <alignment vertical="center"/>
    </xf>
    <xf numFmtId="0" fontId="8" fillId="0" borderId="37" xfId="5" applyFont="1" applyBorder="1" applyAlignment="1">
      <alignment vertical="center"/>
    </xf>
    <xf numFmtId="0" fontId="8" fillId="0" borderId="38" xfId="5" applyFont="1" applyBorder="1" applyAlignment="1">
      <alignment vertical="center"/>
    </xf>
    <xf numFmtId="0" fontId="8" fillId="0" borderId="16" xfId="5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8" fillId="0" borderId="17" xfId="5" applyFont="1" applyBorder="1" applyAlignment="1">
      <alignment vertical="center"/>
    </xf>
    <xf numFmtId="166" fontId="8" fillId="8" borderId="42" xfId="6" applyNumberFormat="1" applyFont="1" applyFill="1" applyBorder="1" applyAlignment="1">
      <alignment horizontal="center" vertical="center"/>
    </xf>
    <xf numFmtId="0" fontId="8" fillId="0" borderId="33" xfId="5" applyFont="1" applyBorder="1" applyAlignment="1">
      <alignment vertical="center"/>
    </xf>
    <xf numFmtId="0" fontId="8" fillId="0" borderId="34" xfId="5" applyFont="1" applyBorder="1" applyAlignment="1">
      <alignment vertical="center"/>
    </xf>
    <xf numFmtId="0" fontId="8" fillId="0" borderId="35" xfId="5" applyFont="1" applyBorder="1" applyAlignment="1">
      <alignment vertical="center"/>
    </xf>
    <xf numFmtId="0" fontId="11" fillId="9" borderId="19" xfId="5" applyFont="1" applyFill="1" applyBorder="1" applyAlignment="1">
      <alignment vertical="center"/>
    </xf>
    <xf numFmtId="0" fontId="8" fillId="9" borderId="19" xfId="5" applyFont="1" applyFill="1" applyBorder="1" applyAlignment="1">
      <alignment vertical="center"/>
    </xf>
    <xf numFmtId="0" fontId="13" fillId="0" borderId="0" xfId="5" applyFont="1" applyAlignment="1">
      <alignment vertical="center"/>
    </xf>
    <xf numFmtId="0" fontId="14" fillId="0" borderId="0" xfId="5" applyFont="1" applyAlignment="1">
      <alignment vertical="center"/>
    </xf>
    <xf numFmtId="167" fontId="7" fillId="0" borderId="0" xfId="5" applyNumberFormat="1" applyFont="1" applyAlignment="1">
      <alignment vertical="center"/>
    </xf>
    <xf numFmtId="0" fontId="7" fillId="0" borderId="0" xfId="5" applyFont="1"/>
    <xf numFmtId="0" fontId="15" fillId="0" borderId="0" xfId="5" applyFont="1" applyAlignment="1">
      <alignment horizontal="right"/>
    </xf>
    <xf numFmtId="0" fontId="15" fillId="0" borderId="0" xfId="5" applyFont="1" applyFill="1" applyAlignment="1">
      <alignment horizontal="center"/>
    </xf>
    <xf numFmtId="0" fontId="8" fillId="6" borderId="43" xfId="5" applyFont="1" applyFill="1" applyBorder="1" applyAlignment="1">
      <alignment vertical="center"/>
    </xf>
    <xf numFmtId="49" fontId="4" fillId="2" borderId="47" xfId="0" applyNumberFormat="1" applyFont="1" applyFill="1" applyBorder="1" applyAlignment="1">
      <alignment horizontal="center" vertical="top" wrapText="1"/>
    </xf>
    <xf numFmtId="49" fontId="4" fillId="2" borderId="47" xfId="0" applyNumberFormat="1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165" fontId="0" fillId="0" borderId="48" xfId="0" applyNumberFormat="1" applyBorder="1" applyAlignment="1">
      <alignment horizontal="center" vertical="center"/>
    </xf>
    <xf numFmtId="0" fontId="15" fillId="0" borderId="0" xfId="5" applyFont="1" applyFill="1" applyAlignment="1"/>
    <xf numFmtId="49" fontId="0" fillId="3" borderId="60" xfId="0" applyNumberFormat="1" applyFont="1" applyFill="1" applyBorder="1" applyAlignment="1">
      <alignment horizontal="center" vertical="center" wrapText="1"/>
    </xf>
    <xf numFmtId="10" fontId="2" fillId="13" borderId="61" xfId="1" applyNumberFormat="1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14" borderId="48" xfId="0" applyFill="1" applyBorder="1" applyAlignment="1">
      <alignment horizontal="center" vertical="center"/>
    </xf>
    <xf numFmtId="165" fontId="5" fillId="3" borderId="48" xfId="0" applyNumberFormat="1" applyFont="1" applyFill="1" applyBorder="1" applyAlignment="1">
      <alignment horizontal="center"/>
    </xf>
    <xf numFmtId="44" fontId="0" fillId="3" borderId="1" xfId="4" applyFont="1" applyFill="1" applyBorder="1" applyAlignment="1" applyProtection="1">
      <alignment horizontal="center" vertical="center"/>
      <protection locked="0"/>
    </xf>
    <xf numFmtId="39" fontId="8" fillId="12" borderId="13" xfId="6" applyNumberFormat="1" applyFont="1" applyFill="1" applyBorder="1" applyAlignment="1" applyProtection="1">
      <alignment horizontal="center" vertical="center"/>
      <protection locked="0"/>
    </xf>
    <xf numFmtId="39" fontId="8" fillId="12" borderId="15" xfId="6" applyNumberFormat="1" applyFont="1" applyFill="1" applyBorder="1" applyAlignment="1" applyProtection="1">
      <alignment horizontal="center" vertical="center"/>
      <protection locked="0"/>
    </xf>
    <xf numFmtId="39" fontId="8" fillId="12" borderId="43" xfId="6" applyNumberFormat="1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48" xfId="0" applyNumberFormat="1" applyFont="1" applyFill="1" applyBorder="1" applyAlignment="1">
      <alignment horizontal="left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5" fillId="3" borderId="4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57" xfId="0" applyFill="1" applyBorder="1" applyAlignment="1">
      <alignment horizontal="center"/>
    </xf>
    <xf numFmtId="0" fontId="0" fillId="0" borderId="58" xfId="0" applyFill="1" applyBorder="1" applyAlignment="1">
      <alignment horizontal="center"/>
    </xf>
    <xf numFmtId="4" fontId="4" fillId="2" borderId="62" xfId="0" applyNumberFormat="1" applyFont="1" applyFill="1" applyBorder="1" applyAlignment="1">
      <alignment horizontal="left" vertical="center" wrapText="1"/>
    </xf>
    <xf numFmtId="4" fontId="4" fillId="2" borderId="55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left" vertical="center" wrapText="1"/>
    </xf>
    <xf numFmtId="0" fontId="0" fillId="0" borderId="5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10" borderId="36" xfId="0" applyFont="1" applyFill="1" applyBorder="1" applyAlignment="1">
      <alignment horizontal="center" vertical="center" wrapText="1"/>
    </xf>
    <xf numFmtId="0" fontId="2" fillId="10" borderId="38" xfId="0" applyFont="1" applyFill="1" applyBorder="1" applyAlignment="1">
      <alignment horizontal="center" vertical="center"/>
    </xf>
    <xf numFmtId="0" fontId="2" fillId="10" borderId="33" xfId="0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 vertical="center"/>
    </xf>
    <xf numFmtId="2" fontId="2" fillId="10" borderId="49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 vertical="center"/>
    </xf>
    <xf numFmtId="0" fontId="0" fillId="0" borderId="55" xfId="0" applyFill="1" applyBorder="1" applyAlignment="1">
      <alignment horizontal="center"/>
    </xf>
    <xf numFmtId="0" fontId="0" fillId="0" borderId="56" xfId="0" applyFill="1" applyBorder="1" applyAlignment="1">
      <alignment horizontal="center"/>
    </xf>
    <xf numFmtId="0" fontId="2" fillId="11" borderId="36" xfId="0" applyFont="1" applyFill="1" applyBorder="1" applyAlignment="1">
      <alignment horizontal="center" vertical="center"/>
    </xf>
    <xf numFmtId="0" fontId="2" fillId="11" borderId="38" xfId="0" applyFont="1" applyFill="1" applyBorder="1" applyAlignment="1">
      <alignment horizontal="center" vertical="center"/>
    </xf>
    <xf numFmtId="0" fontId="2" fillId="11" borderId="33" xfId="0" applyFont="1" applyFill="1" applyBorder="1" applyAlignment="1">
      <alignment horizontal="center" vertical="center"/>
    </xf>
    <xf numFmtId="0" fontId="2" fillId="11" borderId="35" xfId="0" applyFont="1" applyFill="1" applyBorder="1" applyAlignment="1">
      <alignment horizontal="center" vertical="center"/>
    </xf>
    <xf numFmtId="44" fontId="2" fillId="11" borderId="49" xfId="4" applyNumberFormat="1" applyFont="1" applyFill="1" applyBorder="1" applyAlignment="1">
      <alignment horizontal="center" vertical="center"/>
    </xf>
    <xf numFmtId="44" fontId="2" fillId="11" borderId="50" xfId="4" applyNumberFormat="1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0" fillId="0" borderId="54" xfId="0" applyFill="1" applyBorder="1" applyAlignment="1">
      <alignment horizontal="center"/>
    </xf>
    <xf numFmtId="0" fontId="8" fillId="0" borderId="16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7" xfId="5" applyFont="1" applyFill="1" applyBorder="1" applyAlignment="1">
      <alignment vertical="center"/>
    </xf>
    <xf numFmtId="0" fontId="11" fillId="0" borderId="18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8" fillId="0" borderId="27" xfId="5" applyFont="1" applyBorder="1" applyAlignment="1">
      <alignment horizontal="left" vertical="center"/>
    </xf>
    <xf numFmtId="0" fontId="8" fillId="0" borderId="28" xfId="5" applyFont="1" applyBorder="1" applyAlignment="1">
      <alignment horizontal="left" vertical="center"/>
    </xf>
    <xf numFmtId="0" fontId="8" fillId="0" borderId="29" xfId="5" applyFont="1" applyBorder="1" applyAlignment="1">
      <alignment horizontal="left" vertical="center"/>
    </xf>
    <xf numFmtId="0" fontId="8" fillId="0" borderId="39" xfId="5" applyFont="1" applyBorder="1" applyAlignment="1">
      <alignment horizontal="left" vertical="center"/>
    </xf>
    <xf numFmtId="0" fontId="8" fillId="0" borderId="40" xfId="5" applyFont="1" applyBorder="1" applyAlignment="1">
      <alignment horizontal="left" vertical="center"/>
    </xf>
    <xf numFmtId="0" fontId="8" fillId="0" borderId="41" xfId="5" applyFont="1" applyBorder="1" applyAlignment="1">
      <alignment horizontal="left" vertical="center"/>
    </xf>
    <xf numFmtId="0" fontId="8" fillId="0" borderId="16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17" xfId="5" applyFont="1" applyFill="1" applyBorder="1" applyAlignment="1">
      <alignment vertical="center" wrapText="1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left" vertical="center"/>
    </xf>
    <xf numFmtId="0" fontId="8" fillId="0" borderId="25" xfId="5" applyFont="1" applyBorder="1" applyAlignment="1">
      <alignment horizontal="left" vertical="center"/>
    </xf>
    <xf numFmtId="0" fontId="9" fillId="0" borderId="33" xfId="5" applyFont="1" applyBorder="1" applyAlignment="1">
      <alignment horizontal="center" vertical="center"/>
    </xf>
    <xf numFmtId="0" fontId="9" fillId="0" borderId="34" xfId="5" applyFont="1" applyBorder="1" applyAlignment="1">
      <alignment horizontal="center" vertical="center"/>
    </xf>
    <xf numFmtId="0" fontId="9" fillId="0" borderId="35" xfId="5" applyFont="1" applyBorder="1" applyAlignment="1">
      <alignment horizontal="center" vertical="center"/>
    </xf>
    <xf numFmtId="2" fontId="8" fillId="0" borderId="14" xfId="5" applyNumberFormat="1" applyFont="1" applyFill="1" applyBorder="1" applyAlignment="1">
      <alignment horizontal="center" vertical="center"/>
    </xf>
    <xf numFmtId="2" fontId="8" fillId="0" borderId="43" xfId="5" applyNumberFormat="1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8" fillId="4" borderId="4" xfId="5" applyFont="1" applyFill="1" applyBorder="1" applyAlignment="1">
      <alignment horizontal="center"/>
    </xf>
    <xf numFmtId="0" fontId="8" fillId="4" borderId="5" xfId="5" applyFont="1" applyFill="1" applyBorder="1" applyAlignment="1">
      <alignment horizontal="center"/>
    </xf>
    <xf numFmtId="0" fontId="8" fillId="4" borderId="6" xfId="5" applyFont="1" applyFill="1" applyBorder="1" applyAlignment="1">
      <alignment horizontal="center"/>
    </xf>
    <xf numFmtId="0" fontId="8" fillId="4" borderId="7" xfId="5" applyFont="1" applyFill="1" applyBorder="1" applyAlignment="1">
      <alignment horizontal="center"/>
    </xf>
    <xf numFmtId="0" fontId="8" fillId="4" borderId="0" xfId="5" applyFont="1" applyFill="1" applyBorder="1" applyAlignment="1">
      <alignment horizontal="center"/>
    </xf>
    <xf numFmtId="0" fontId="8" fillId="4" borderId="8" xfId="5" applyFont="1" applyFill="1" applyBorder="1" applyAlignment="1">
      <alignment horizontal="center"/>
    </xf>
    <xf numFmtId="0" fontId="9" fillId="4" borderId="7" xfId="5" applyFont="1" applyFill="1" applyBorder="1" applyAlignment="1" applyProtection="1">
      <alignment horizontal="center"/>
      <protection locked="0"/>
    </xf>
    <xf numFmtId="0" fontId="9" fillId="4" borderId="0" xfId="5" applyFont="1" applyFill="1" applyBorder="1" applyAlignment="1" applyProtection="1">
      <alignment horizontal="center"/>
      <protection locked="0"/>
    </xf>
    <xf numFmtId="0" fontId="9" fillId="4" borderId="8" xfId="5" applyFont="1" applyFill="1" applyBorder="1" applyAlignment="1" applyProtection="1">
      <alignment horizontal="center"/>
      <protection locked="0"/>
    </xf>
    <xf numFmtId="0" fontId="9" fillId="4" borderId="9" xfId="5" applyFont="1" applyFill="1" applyBorder="1" applyAlignment="1" applyProtection="1">
      <alignment horizontal="center" vertical="center"/>
      <protection locked="0"/>
    </xf>
    <xf numFmtId="0" fontId="9" fillId="4" borderId="10" xfId="5" applyFont="1" applyFill="1" applyBorder="1" applyAlignment="1" applyProtection="1">
      <alignment horizontal="center" vertical="center"/>
      <protection locked="0"/>
    </xf>
    <xf numFmtId="0" fontId="9" fillId="4" borderId="11" xfId="5" applyFont="1" applyFill="1" applyBorder="1" applyAlignment="1" applyProtection="1">
      <alignment horizontal="center" vertical="center"/>
      <protection locked="0"/>
    </xf>
    <xf numFmtId="0" fontId="9" fillId="4" borderId="7" xfId="5" applyFont="1" applyFill="1" applyBorder="1" applyAlignment="1" applyProtection="1">
      <alignment horizontal="center" vertical="center"/>
      <protection locked="0"/>
    </xf>
    <xf numFmtId="0" fontId="9" fillId="4" borderId="0" xfId="5" applyFont="1" applyFill="1" applyBorder="1" applyAlignment="1" applyProtection="1">
      <alignment horizontal="center" vertical="center"/>
      <protection locked="0"/>
    </xf>
    <xf numFmtId="0" fontId="9" fillId="4" borderId="8" xfId="5" applyFont="1" applyFill="1" applyBorder="1" applyAlignment="1" applyProtection="1">
      <alignment horizontal="center" vertical="center"/>
      <protection locked="0"/>
    </xf>
    <xf numFmtId="0" fontId="9" fillId="3" borderId="10" xfId="5" applyFont="1" applyFill="1" applyBorder="1" applyAlignment="1" applyProtection="1">
      <alignment horizontal="center" vertical="center"/>
      <protection locked="0"/>
    </xf>
    <xf numFmtId="0" fontId="10" fillId="0" borderId="12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/>
    </xf>
  </cellXfs>
  <cellStyles count="7">
    <cellStyle name="Moeda" xfId="4" builtinId="4"/>
    <cellStyle name="Normal" xfId="0" builtinId="0"/>
    <cellStyle name="Normal 2" xfId="2"/>
    <cellStyle name="Normal 2 2 2" xfId="5"/>
    <cellStyle name="Porcentagem" xfId="1" builtinId="5"/>
    <cellStyle name="Separador de milhares 2_ORÇAMENTO matureia corrigido (DEZ 2009)" xfId="6"/>
    <cellStyle name="Vírgul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739775</xdr:colOff>
      <xdr:row>1</xdr:row>
      <xdr:rowOff>95251</xdr:rowOff>
    </xdr:from>
    <xdr:to>
      <xdr:col>8</xdr:col>
      <xdr:colOff>308191</xdr:colOff>
      <xdr:row>1</xdr:row>
      <xdr:rowOff>1752601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9375" y="295276"/>
          <a:ext cx="8302841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0529" y="277586"/>
          <a:ext cx="0" cy="239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23</xdr:row>
          <xdr:rowOff>76200</xdr:rowOff>
        </xdr:from>
        <xdr:to>
          <xdr:col>3</xdr:col>
          <xdr:colOff>447675</xdr:colOff>
          <xdr:row>25</xdr:row>
          <xdr:rowOff>142875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587828</xdr:colOff>
      <xdr:row>1</xdr:row>
      <xdr:rowOff>48987</xdr:rowOff>
    </xdr:from>
    <xdr:to>
      <xdr:col>11</xdr:col>
      <xdr:colOff>274410</xdr:colOff>
      <xdr:row>4</xdr:row>
      <xdr:rowOff>164469</xdr:rowOff>
    </xdr:to>
    <xdr:pic>
      <xdr:nvPicPr>
        <xdr:cNvPr id="4" name="Imagem 3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0803" y="249012"/>
          <a:ext cx="2813957" cy="734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8"/>
  <sheetViews>
    <sheetView tabSelected="1" view="pageBreakPreview" zoomScaleNormal="100" zoomScaleSheetLayoutView="100" workbookViewId="0">
      <selection activeCell="G12" sqref="G12"/>
    </sheetView>
  </sheetViews>
  <sheetFormatPr defaultRowHeight="15" x14ac:dyDescent="0.25"/>
  <cols>
    <col min="2" max="2" width="11.140625" customWidth="1"/>
    <col min="3" max="3" width="8.28515625" bestFit="1" customWidth="1"/>
    <col min="4" max="4" width="58.7109375" customWidth="1"/>
    <col min="5" max="5" width="9.28515625" bestFit="1" customWidth="1"/>
    <col min="6" max="6" width="13.140625" bestFit="1" customWidth="1"/>
    <col min="7" max="7" width="13.140625" customWidth="1"/>
    <col min="8" max="8" width="17.28515625" customWidth="1"/>
    <col min="9" max="9" width="18" bestFit="1" customWidth="1"/>
  </cols>
  <sheetData>
    <row r="1" spans="2:9" ht="15.75" thickBot="1" x14ac:dyDescent="0.3"/>
    <row r="2" spans="2:9" ht="148.5" customHeight="1" x14ac:dyDescent="0.25">
      <c r="B2" s="73"/>
      <c r="C2" s="74"/>
      <c r="D2" s="74"/>
      <c r="E2" s="74"/>
      <c r="F2" s="74"/>
      <c r="G2" s="74"/>
      <c r="H2" s="74"/>
      <c r="I2" s="75"/>
    </row>
    <row r="3" spans="2:9" x14ac:dyDescent="0.25">
      <c r="B3" s="50" t="s">
        <v>16</v>
      </c>
      <c r="C3" s="71" t="s">
        <v>73</v>
      </c>
      <c r="D3" s="71"/>
      <c r="E3" s="71"/>
      <c r="F3" s="71"/>
      <c r="G3" s="71"/>
      <c r="H3" s="71"/>
      <c r="I3" s="72"/>
    </row>
    <row r="4" spans="2:9" x14ac:dyDescent="0.25">
      <c r="B4" s="51" t="s">
        <v>25</v>
      </c>
      <c r="C4" s="71" t="s">
        <v>27</v>
      </c>
      <c r="D4" s="71"/>
      <c r="E4" s="71"/>
      <c r="F4" s="71"/>
      <c r="G4" s="71"/>
      <c r="H4" s="71"/>
      <c r="I4" s="72"/>
    </row>
    <row r="5" spans="2:9" x14ac:dyDescent="0.25">
      <c r="B5" s="51" t="s">
        <v>15</v>
      </c>
      <c r="C5" s="71" t="s">
        <v>26</v>
      </c>
      <c r="D5" s="71"/>
      <c r="E5" s="71"/>
      <c r="F5" s="71"/>
      <c r="G5" s="71"/>
      <c r="H5" s="71"/>
      <c r="I5" s="72"/>
    </row>
    <row r="6" spans="2:9" x14ac:dyDescent="0.25">
      <c r="B6" s="50" t="s">
        <v>17</v>
      </c>
      <c r="C6" s="71" t="s">
        <v>18</v>
      </c>
      <c r="D6" s="71"/>
      <c r="E6" s="71"/>
      <c r="F6" s="71"/>
      <c r="G6" s="71"/>
      <c r="H6" s="71"/>
      <c r="I6" s="72"/>
    </row>
    <row r="7" spans="2:9" ht="15.75" thickBot="1" x14ac:dyDescent="0.3">
      <c r="B7" s="51" t="s">
        <v>19</v>
      </c>
      <c r="C7" s="71" t="s">
        <v>24</v>
      </c>
      <c r="D7" s="71"/>
      <c r="E7" s="71"/>
      <c r="F7" s="71"/>
      <c r="G7" s="71"/>
      <c r="H7" s="71"/>
      <c r="I7" s="72"/>
    </row>
    <row r="8" spans="2:9" ht="15.75" thickBot="1" x14ac:dyDescent="0.3">
      <c r="B8" s="51" t="s">
        <v>20</v>
      </c>
      <c r="C8" s="87">
        <v>1</v>
      </c>
      <c r="D8" s="88"/>
      <c r="E8" s="88"/>
      <c r="F8" s="88"/>
      <c r="G8" s="89"/>
      <c r="H8" s="56" t="s">
        <v>21</v>
      </c>
      <c r="I8" s="57">
        <f>BDI!B22</f>
        <v>0</v>
      </c>
    </row>
    <row r="9" spans="2:9" x14ac:dyDescent="0.25">
      <c r="B9" s="76"/>
      <c r="C9" s="77"/>
      <c r="D9" s="77"/>
      <c r="E9" s="77"/>
      <c r="F9" s="77"/>
      <c r="G9" s="77"/>
      <c r="H9" s="78"/>
      <c r="I9" s="79"/>
    </row>
    <row r="10" spans="2:9" ht="30" x14ac:dyDescent="0.25">
      <c r="B10" s="52" t="s">
        <v>74</v>
      </c>
      <c r="C10" s="4" t="s">
        <v>75</v>
      </c>
      <c r="D10" s="4" t="s">
        <v>76</v>
      </c>
      <c r="E10" s="4" t="s">
        <v>0</v>
      </c>
      <c r="F10" s="4" t="s">
        <v>13</v>
      </c>
      <c r="G10" s="5" t="s">
        <v>28</v>
      </c>
      <c r="H10" s="5" t="s">
        <v>14</v>
      </c>
      <c r="I10" s="53" t="s">
        <v>1</v>
      </c>
    </row>
    <row r="11" spans="2:9" ht="18.75" x14ac:dyDescent="0.25">
      <c r="B11" s="61"/>
      <c r="C11" s="62" t="s">
        <v>22</v>
      </c>
      <c r="D11" s="62" t="s">
        <v>24</v>
      </c>
      <c r="E11" s="63" t="s">
        <v>23</v>
      </c>
      <c r="F11" s="63"/>
      <c r="G11" s="63"/>
      <c r="H11" s="64"/>
      <c r="I11" s="65"/>
    </row>
    <row r="12" spans="2:9" ht="30" x14ac:dyDescent="0.25">
      <c r="B12" s="59" t="s">
        <v>12</v>
      </c>
      <c r="C12" s="60">
        <v>97636</v>
      </c>
      <c r="D12" s="2" t="s">
        <v>9</v>
      </c>
      <c r="E12" s="1" t="s">
        <v>3</v>
      </c>
      <c r="F12" s="58">
        <f>C8</f>
        <v>1</v>
      </c>
      <c r="G12" s="67"/>
      <c r="H12" s="3">
        <f t="shared" ref="H12:H17" si="0">(G12*$I$8)+G12</f>
        <v>0</v>
      </c>
      <c r="I12" s="54">
        <f>F12*H12</f>
        <v>0</v>
      </c>
    </row>
    <row r="13" spans="2:9" ht="60" x14ac:dyDescent="0.25">
      <c r="B13" s="59" t="s">
        <v>12</v>
      </c>
      <c r="C13" s="60">
        <v>100981</v>
      </c>
      <c r="D13" s="2" t="s">
        <v>11</v>
      </c>
      <c r="E13" s="1" t="s">
        <v>4</v>
      </c>
      <c r="F13" s="58">
        <f>C8*0.2</f>
        <v>0.2</v>
      </c>
      <c r="G13" s="67"/>
      <c r="H13" s="3">
        <f t="shared" si="0"/>
        <v>0</v>
      </c>
      <c r="I13" s="54">
        <f>F13*H13</f>
        <v>0</v>
      </c>
    </row>
    <row r="14" spans="2:9" ht="45" x14ac:dyDescent="0.25">
      <c r="B14" s="59" t="s">
        <v>12</v>
      </c>
      <c r="C14" s="60">
        <v>100937</v>
      </c>
      <c r="D14" s="2" t="s">
        <v>10</v>
      </c>
      <c r="E14" s="1" t="s">
        <v>8</v>
      </c>
      <c r="F14" s="58">
        <f>C8*0.2</f>
        <v>0.2</v>
      </c>
      <c r="G14" s="67"/>
      <c r="H14" s="3">
        <f t="shared" si="0"/>
        <v>0</v>
      </c>
      <c r="I14" s="54">
        <f>F14*H14</f>
        <v>0</v>
      </c>
    </row>
    <row r="15" spans="2:9" ht="30" customHeight="1" x14ac:dyDescent="0.25">
      <c r="B15" s="59" t="s">
        <v>12</v>
      </c>
      <c r="C15" s="60">
        <v>97083</v>
      </c>
      <c r="D15" s="2" t="s">
        <v>6</v>
      </c>
      <c r="E15" s="1" t="s">
        <v>3</v>
      </c>
      <c r="F15" s="58">
        <f>C8</f>
        <v>1</v>
      </c>
      <c r="G15" s="67"/>
      <c r="H15" s="3">
        <f t="shared" si="0"/>
        <v>0</v>
      </c>
      <c r="I15" s="54">
        <f t="shared" ref="I15:I17" si="1">F15*H15</f>
        <v>0</v>
      </c>
    </row>
    <row r="16" spans="2:9" ht="45" x14ac:dyDescent="0.25">
      <c r="B16" s="59" t="s">
        <v>12</v>
      </c>
      <c r="C16" s="60">
        <v>94962</v>
      </c>
      <c r="D16" s="2" t="s">
        <v>7</v>
      </c>
      <c r="E16" s="1" t="s">
        <v>4</v>
      </c>
      <c r="F16" s="58">
        <f>C8*0.03</f>
        <v>0.03</v>
      </c>
      <c r="G16" s="67"/>
      <c r="H16" s="3">
        <f t="shared" si="0"/>
        <v>0</v>
      </c>
      <c r="I16" s="54">
        <f t="shared" si="1"/>
        <v>0</v>
      </c>
    </row>
    <row r="17" spans="2:9" ht="45" x14ac:dyDescent="0.25">
      <c r="B17" s="59" t="s">
        <v>12</v>
      </c>
      <c r="C17" s="60">
        <v>94293</v>
      </c>
      <c r="D17" s="2" t="s">
        <v>5</v>
      </c>
      <c r="E17" s="1" t="s">
        <v>2</v>
      </c>
      <c r="F17" s="58">
        <f>C8</f>
        <v>1</v>
      </c>
      <c r="G17" s="67"/>
      <c r="H17" s="3">
        <f t="shared" si="0"/>
        <v>0</v>
      </c>
      <c r="I17" s="54">
        <f t="shared" si="1"/>
        <v>0</v>
      </c>
    </row>
    <row r="18" spans="2:9" x14ac:dyDescent="0.25">
      <c r="B18" s="80"/>
      <c r="C18" s="81"/>
      <c r="D18" s="81"/>
      <c r="E18" s="81"/>
      <c r="F18" s="81"/>
      <c r="G18" s="81"/>
      <c r="H18" s="81"/>
      <c r="I18" s="82"/>
    </row>
    <row r="19" spans="2:9" ht="18.75" x14ac:dyDescent="0.3">
      <c r="B19" s="83" t="s">
        <v>79</v>
      </c>
      <c r="C19" s="84"/>
      <c r="D19" s="84"/>
      <c r="E19" s="84"/>
      <c r="F19" s="84"/>
      <c r="G19" s="84"/>
      <c r="H19" s="84"/>
      <c r="I19" s="66">
        <f>SUM(I12:I17)</f>
        <v>0</v>
      </c>
    </row>
    <row r="20" spans="2:9" x14ac:dyDescent="0.25">
      <c r="B20" s="85"/>
      <c r="C20" s="86"/>
      <c r="D20" s="86"/>
      <c r="E20" s="86"/>
      <c r="F20" s="86"/>
      <c r="G20" s="81"/>
      <c r="H20" s="81"/>
      <c r="I20" s="82"/>
    </row>
    <row r="21" spans="2:9" x14ac:dyDescent="0.25">
      <c r="B21" s="90"/>
      <c r="C21" s="91"/>
      <c r="D21" s="91"/>
      <c r="E21" s="91"/>
      <c r="F21" s="92"/>
      <c r="G21" s="95" t="s">
        <v>77</v>
      </c>
      <c r="H21" s="96"/>
      <c r="I21" s="99">
        <v>6000</v>
      </c>
    </row>
    <row r="22" spans="2:9" x14ac:dyDescent="0.25">
      <c r="B22" s="90"/>
      <c r="C22" s="91"/>
      <c r="D22" s="91"/>
      <c r="E22" s="91"/>
      <c r="F22" s="92"/>
      <c r="G22" s="97"/>
      <c r="H22" s="98"/>
      <c r="I22" s="100"/>
    </row>
    <row r="23" spans="2:9" x14ac:dyDescent="0.25">
      <c r="B23" s="90"/>
      <c r="C23" s="91"/>
      <c r="D23" s="91"/>
      <c r="E23" s="91"/>
      <c r="F23" s="91"/>
      <c r="G23" s="101"/>
      <c r="H23" s="101"/>
      <c r="I23" s="102"/>
    </row>
    <row r="24" spans="2:9" x14ac:dyDescent="0.25">
      <c r="B24" s="90"/>
      <c r="C24" s="91"/>
      <c r="D24" s="91"/>
      <c r="E24" s="91"/>
      <c r="F24" s="92"/>
      <c r="G24" s="103" t="s">
        <v>78</v>
      </c>
      <c r="H24" s="104"/>
      <c r="I24" s="107">
        <f>249.74*6000</f>
        <v>1498440</v>
      </c>
    </row>
    <row r="25" spans="2:9" x14ac:dyDescent="0.25">
      <c r="B25" s="90"/>
      <c r="C25" s="91"/>
      <c r="D25" s="91"/>
      <c r="E25" s="91"/>
      <c r="F25" s="92"/>
      <c r="G25" s="105"/>
      <c r="H25" s="106"/>
      <c r="I25" s="108"/>
    </row>
    <row r="26" spans="2:9" x14ac:dyDescent="0.25">
      <c r="B26" s="90"/>
      <c r="C26" s="91"/>
      <c r="D26" s="91"/>
      <c r="E26" s="91"/>
      <c r="F26" s="91"/>
      <c r="G26" s="109"/>
      <c r="H26" s="109"/>
      <c r="I26" s="110"/>
    </row>
    <row r="27" spans="2:9" x14ac:dyDescent="0.25">
      <c r="B27" s="90"/>
      <c r="C27" s="91"/>
      <c r="D27" s="91"/>
      <c r="E27" s="91"/>
      <c r="F27" s="91"/>
      <c r="G27" s="91"/>
      <c r="H27" s="91"/>
      <c r="I27" s="111"/>
    </row>
    <row r="28" spans="2:9" ht="15.75" thickBot="1" x14ac:dyDescent="0.3">
      <c r="B28" s="93"/>
      <c r="C28" s="94"/>
      <c r="D28" s="94"/>
      <c r="E28" s="94"/>
      <c r="F28" s="94"/>
      <c r="G28" s="94"/>
      <c r="H28" s="94"/>
      <c r="I28" s="112"/>
    </row>
  </sheetData>
  <sheetProtection algorithmName="SHA-512" hashValue="ADBjIbuvS9BQDcN88l4x07P08OY8aipz0U0q3v9aKNeg1LNYGU2odKLdt+siIkk0lisqaK+QqjzFSW6U95VW9Q==" saltValue="0h4AF+uuJU29CNWoJrKyNA==" spinCount="100000" sheet="1" objects="1" scenarios="1" selectLockedCells="1"/>
  <mergeCells count="18">
    <mergeCell ref="B21:F28"/>
    <mergeCell ref="G21:H22"/>
    <mergeCell ref="I21:I22"/>
    <mergeCell ref="G23:I23"/>
    <mergeCell ref="G24:H25"/>
    <mergeCell ref="I24:I25"/>
    <mergeCell ref="G26:I28"/>
    <mergeCell ref="B9:I9"/>
    <mergeCell ref="B18:I18"/>
    <mergeCell ref="B19:H19"/>
    <mergeCell ref="B20:I20"/>
    <mergeCell ref="C8:G8"/>
    <mergeCell ref="C7:I7"/>
    <mergeCell ref="B2:I2"/>
    <mergeCell ref="C3:I3"/>
    <mergeCell ref="C4:I4"/>
    <mergeCell ref="C5:I5"/>
    <mergeCell ref="C6:I6"/>
  </mergeCells>
  <pageMargins left="0.51181102362204722" right="0.51181102362204722" top="0.78740157480314965" bottom="0.78740157480314965" header="0.31496062992125984" footer="0.31496062992125984"/>
  <pageSetup paperSize="9" scale="6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25.140625" customWidth="1"/>
    <col min="2" max="2" width="10.140625" bestFit="1" customWidth="1"/>
    <col min="3" max="15" width="9.28515625" bestFit="1" customWidth="1"/>
    <col min="16" max="16" width="11.140625" customWidth="1"/>
    <col min="17" max="20" width="9.28515625" bestFit="1" customWidth="1"/>
  </cols>
  <sheetData>
    <row r="1" spans="1:20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.75" thickTop="1" x14ac:dyDescent="0.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8"/>
    </row>
    <row r="3" spans="1:20" x14ac:dyDescent="0.25">
      <c r="A3" s="139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1"/>
    </row>
    <row r="4" spans="1:20" ht="18" x14ac:dyDescent="0.25">
      <c r="A4" s="142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4"/>
    </row>
    <row r="5" spans="1:20" ht="18.75" thickBot="1" x14ac:dyDescent="0.3">
      <c r="A5" s="145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7"/>
    </row>
    <row r="6" spans="1:20" ht="15.75" thickTop="1" x14ac:dyDescent="0.25">
      <c r="A6" s="148" t="s">
        <v>29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50"/>
    </row>
    <row r="7" spans="1:20" ht="15.75" thickBot="1" x14ac:dyDescent="0.3">
      <c r="A7" s="145"/>
      <c r="B7" s="146"/>
      <c r="C7" s="151"/>
      <c r="D7" s="151"/>
      <c r="E7" s="151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7"/>
    </row>
    <row r="8" spans="1:20" ht="53.1" customHeight="1" thickTop="1" thickBot="1" x14ac:dyDescent="0.3">
      <c r="A8" s="152" t="s">
        <v>30</v>
      </c>
      <c r="B8" s="152"/>
      <c r="C8" s="152" t="s">
        <v>31</v>
      </c>
      <c r="D8" s="152"/>
      <c r="E8" s="152"/>
      <c r="F8" s="153" t="s">
        <v>32</v>
      </c>
      <c r="G8" s="153"/>
      <c r="H8" s="153"/>
      <c r="I8" s="153" t="s">
        <v>33</v>
      </c>
      <c r="J8" s="153"/>
      <c r="K8" s="153"/>
      <c r="L8" s="153" t="s">
        <v>34</v>
      </c>
      <c r="M8" s="153"/>
      <c r="N8" s="153"/>
      <c r="O8" s="153" t="s">
        <v>35</v>
      </c>
      <c r="P8" s="153"/>
      <c r="Q8" s="153"/>
      <c r="R8" s="153" t="s">
        <v>36</v>
      </c>
      <c r="S8" s="153"/>
      <c r="T8" s="153"/>
    </row>
    <row r="9" spans="1:20" ht="16.5" thickTop="1" thickBot="1" x14ac:dyDescent="0.3">
      <c r="A9" s="8" t="s">
        <v>37</v>
      </c>
      <c r="B9" s="9" t="s">
        <v>38</v>
      </c>
      <c r="C9" s="9" t="s">
        <v>39</v>
      </c>
      <c r="D9" s="9" t="s">
        <v>40</v>
      </c>
      <c r="E9" s="9" t="s">
        <v>41</v>
      </c>
      <c r="F9" s="9" t="s">
        <v>39</v>
      </c>
      <c r="G9" s="9" t="s">
        <v>40</v>
      </c>
      <c r="H9" s="9" t="s">
        <v>41</v>
      </c>
      <c r="I9" s="9" t="s">
        <v>39</v>
      </c>
      <c r="J9" s="9" t="s">
        <v>40</v>
      </c>
      <c r="K9" s="9" t="s">
        <v>41</v>
      </c>
      <c r="L9" s="9" t="s">
        <v>39</v>
      </c>
      <c r="M9" s="9" t="s">
        <v>40</v>
      </c>
      <c r="N9" s="9" t="s">
        <v>41</v>
      </c>
      <c r="O9" s="9" t="s">
        <v>39</v>
      </c>
      <c r="P9" s="9" t="s">
        <v>40</v>
      </c>
      <c r="Q9" s="9" t="s">
        <v>41</v>
      </c>
      <c r="R9" s="9" t="s">
        <v>39</v>
      </c>
      <c r="S9" s="9" t="s">
        <v>40</v>
      </c>
      <c r="T9" s="9" t="s">
        <v>41</v>
      </c>
    </row>
    <row r="10" spans="1:20" ht="15.75" thickTop="1" x14ac:dyDescent="0.25">
      <c r="A10" s="10" t="s">
        <v>42</v>
      </c>
      <c r="B10" s="68"/>
      <c r="C10" s="11">
        <v>3</v>
      </c>
      <c r="D10" s="11">
        <v>4</v>
      </c>
      <c r="E10" s="11">
        <v>5.5</v>
      </c>
      <c r="F10" s="12">
        <v>3.8</v>
      </c>
      <c r="G10" s="12">
        <v>4.01</v>
      </c>
      <c r="H10" s="12">
        <v>4.67</v>
      </c>
      <c r="I10" s="11">
        <v>3.43</v>
      </c>
      <c r="J10" s="11">
        <v>4.93</v>
      </c>
      <c r="K10" s="11">
        <v>6.71</v>
      </c>
      <c r="L10" s="11">
        <v>1.5</v>
      </c>
      <c r="M10" s="11">
        <v>3.45</v>
      </c>
      <c r="N10" s="11">
        <v>4.49</v>
      </c>
      <c r="O10" s="11">
        <v>5.29</v>
      </c>
      <c r="P10" s="11">
        <v>5.92</v>
      </c>
      <c r="Q10" s="11">
        <v>7.93</v>
      </c>
      <c r="R10" s="11">
        <v>4</v>
      </c>
      <c r="S10" s="11">
        <v>5.52</v>
      </c>
      <c r="T10" s="11" t="s">
        <v>43</v>
      </c>
    </row>
    <row r="11" spans="1:20" x14ac:dyDescent="0.25">
      <c r="A11" s="13" t="s">
        <v>44</v>
      </c>
      <c r="B11" s="68"/>
      <c r="C11" s="11">
        <v>0.8</v>
      </c>
      <c r="D11" s="11">
        <v>0.8</v>
      </c>
      <c r="E11" s="11">
        <v>1</v>
      </c>
      <c r="F11" s="12">
        <v>0.32</v>
      </c>
      <c r="G11" s="12">
        <v>0.4</v>
      </c>
      <c r="H11" s="12">
        <v>0.74</v>
      </c>
      <c r="I11" s="11">
        <v>0.28000000000000003</v>
      </c>
      <c r="J11" s="11">
        <v>0.49</v>
      </c>
      <c r="K11" s="11">
        <v>0.75</v>
      </c>
      <c r="L11" s="11">
        <v>0.3</v>
      </c>
      <c r="M11" s="11">
        <v>0.48</v>
      </c>
      <c r="N11" s="11">
        <v>0.82</v>
      </c>
      <c r="O11" s="11">
        <v>0.25</v>
      </c>
      <c r="P11" s="11">
        <v>0.51</v>
      </c>
      <c r="Q11" s="11">
        <v>0.56000000000000005</v>
      </c>
      <c r="R11" s="11">
        <v>0.81</v>
      </c>
      <c r="S11" s="11">
        <v>1.22</v>
      </c>
      <c r="T11" s="11">
        <v>1.99</v>
      </c>
    </row>
    <row r="12" spans="1:20" x14ac:dyDescent="0.25">
      <c r="A12" s="13" t="s">
        <v>45</v>
      </c>
      <c r="B12" s="68"/>
      <c r="C12" s="11">
        <v>0.97</v>
      </c>
      <c r="D12" s="11">
        <v>1.27</v>
      </c>
      <c r="E12" s="11">
        <v>1.27</v>
      </c>
      <c r="F12" s="12">
        <v>0.5</v>
      </c>
      <c r="G12" s="12">
        <v>0.56000000000000005</v>
      </c>
      <c r="H12" s="12">
        <v>0.97</v>
      </c>
      <c r="I12" s="11">
        <v>1</v>
      </c>
      <c r="J12" s="11">
        <v>1.39</v>
      </c>
      <c r="K12" s="11">
        <v>1.74</v>
      </c>
      <c r="L12" s="11">
        <v>0.56000000000000005</v>
      </c>
      <c r="M12" s="11">
        <v>0.85</v>
      </c>
      <c r="N12" s="11">
        <v>0.89</v>
      </c>
      <c r="O12" s="11">
        <v>1</v>
      </c>
      <c r="P12" s="11">
        <v>1.48</v>
      </c>
      <c r="Q12" s="11">
        <v>1.97</v>
      </c>
      <c r="R12" s="11">
        <v>1.46</v>
      </c>
      <c r="S12" s="11">
        <v>2.3199999999999998</v>
      </c>
      <c r="T12" s="11">
        <v>3.16</v>
      </c>
    </row>
    <row r="13" spans="1:20" x14ac:dyDescent="0.25">
      <c r="A13" s="13" t="s">
        <v>46</v>
      </c>
      <c r="B13" s="68"/>
      <c r="C13" s="11">
        <v>0.59</v>
      </c>
      <c r="D13" s="11">
        <v>1.23</v>
      </c>
      <c r="E13" s="11">
        <v>1.39</v>
      </c>
      <c r="F13" s="12">
        <v>1.02</v>
      </c>
      <c r="G13" s="12">
        <v>1.1100000000000001</v>
      </c>
      <c r="H13" s="12">
        <v>1.21</v>
      </c>
      <c r="I13" s="11">
        <v>0.94</v>
      </c>
      <c r="J13" s="11">
        <v>0.99</v>
      </c>
      <c r="K13" s="11">
        <v>1.17</v>
      </c>
      <c r="L13" s="11">
        <v>0.85</v>
      </c>
      <c r="M13" s="11">
        <v>0.85</v>
      </c>
      <c r="N13" s="11">
        <v>1.1100000000000001</v>
      </c>
      <c r="O13" s="11">
        <v>1.01</v>
      </c>
      <c r="P13" s="11">
        <v>1.07</v>
      </c>
      <c r="Q13" s="11">
        <v>1.1100000000000001</v>
      </c>
      <c r="R13" s="11">
        <v>0.94</v>
      </c>
      <c r="S13" s="11">
        <v>1.02</v>
      </c>
      <c r="T13" s="11">
        <v>1.33</v>
      </c>
    </row>
    <row r="14" spans="1:20" ht="15.75" thickBot="1" x14ac:dyDescent="0.3">
      <c r="A14" s="14" t="s">
        <v>47</v>
      </c>
      <c r="B14" s="69"/>
      <c r="C14" s="15">
        <v>6.16</v>
      </c>
      <c r="D14" s="15">
        <v>7.4</v>
      </c>
      <c r="E14" s="15">
        <v>8.9600000000000009</v>
      </c>
      <c r="F14" s="16">
        <v>6.64</v>
      </c>
      <c r="G14" s="16">
        <v>7.3</v>
      </c>
      <c r="H14" s="16">
        <v>8.69</v>
      </c>
      <c r="I14" s="15">
        <v>6.74</v>
      </c>
      <c r="J14" s="15">
        <v>8.0399999999999991</v>
      </c>
      <c r="K14" s="15">
        <v>9.4</v>
      </c>
      <c r="L14" s="15">
        <v>3.5</v>
      </c>
      <c r="M14" s="15">
        <v>5.1100000000000003</v>
      </c>
      <c r="N14" s="15">
        <v>6.22</v>
      </c>
      <c r="O14" s="15">
        <v>8</v>
      </c>
      <c r="P14" s="15">
        <v>8.31</v>
      </c>
      <c r="Q14" s="15">
        <v>9.51</v>
      </c>
      <c r="R14" s="15">
        <v>7.14</v>
      </c>
      <c r="S14" s="15">
        <v>8.4</v>
      </c>
      <c r="T14" s="15">
        <v>10.43</v>
      </c>
    </row>
    <row r="15" spans="1:20" ht="15.75" thickTop="1" x14ac:dyDescent="0.25">
      <c r="A15" s="10" t="s">
        <v>48</v>
      </c>
      <c r="B15" s="68"/>
      <c r="C15" s="133" t="s">
        <v>49</v>
      </c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</row>
    <row r="16" spans="1:20" ht="15.75" thickBot="1" x14ac:dyDescent="0.3">
      <c r="A16" s="49" t="s">
        <v>50</v>
      </c>
      <c r="B16" s="70"/>
      <c r="C16" s="134" t="s">
        <v>51</v>
      </c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</row>
    <row r="17" spans="1:20" ht="15.75" thickTop="1" x14ac:dyDescent="0.25">
      <c r="A17" s="17"/>
      <c r="B17" s="18"/>
      <c r="C17" s="19"/>
      <c r="D17" s="19"/>
      <c r="E17" s="19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5">
      <c r="A18" s="135" t="s">
        <v>52</v>
      </c>
      <c r="B18" s="135"/>
      <c r="C18" s="135"/>
      <c r="D18" s="135"/>
      <c r="E18" s="20"/>
      <c r="F18" s="154" t="s">
        <v>53</v>
      </c>
      <c r="G18" s="154"/>
      <c r="H18" s="154"/>
      <c r="I18" s="154"/>
      <c r="J18" s="154"/>
      <c r="K18" s="154"/>
      <c r="L18" s="154"/>
      <c r="M18" s="154"/>
      <c r="N18" s="154"/>
      <c r="O18" s="21"/>
      <c r="P18" s="21"/>
      <c r="Q18" s="21"/>
      <c r="R18" s="21"/>
      <c r="S18" s="21"/>
      <c r="T18" s="21"/>
    </row>
    <row r="19" spans="1:20" ht="18" customHeight="1" thickBot="1" x14ac:dyDescent="0.3">
      <c r="A19" s="113" t="s">
        <v>54</v>
      </c>
      <c r="B19" s="114"/>
      <c r="C19" s="114"/>
      <c r="D19" s="115"/>
      <c r="E19" s="20"/>
      <c r="F19" s="116" t="s">
        <v>55</v>
      </c>
      <c r="G19" s="117"/>
      <c r="H19" s="117"/>
      <c r="I19" s="117"/>
      <c r="J19" s="117"/>
      <c r="K19" s="117"/>
      <c r="L19" s="22" t="s">
        <v>39</v>
      </c>
      <c r="M19" s="23" t="s">
        <v>40</v>
      </c>
      <c r="N19" s="24" t="s">
        <v>41</v>
      </c>
      <c r="O19" s="21"/>
      <c r="P19" s="21"/>
      <c r="Q19" s="21"/>
      <c r="R19" s="21"/>
      <c r="S19" s="21"/>
      <c r="T19" s="21"/>
    </row>
    <row r="20" spans="1:20" ht="47.1" customHeight="1" x14ac:dyDescent="0.25">
      <c r="A20" s="124" t="s">
        <v>56</v>
      </c>
      <c r="B20" s="125"/>
      <c r="C20" s="125"/>
      <c r="D20" s="126"/>
      <c r="E20" s="20"/>
      <c r="F20" s="127" t="s">
        <v>31</v>
      </c>
      <c r="G20" s="128"/>
      <c r="H20" s="128"/>
      <c r="I20" s="128"/>
      <c r="J20" s="128"/>
      <c r="K20" s="129"/>
      <c r="L20" s="25">
        <v>20.34</v>
      </c>
      <c r="M20" s="25">
        <v>22.12</v>
      </c>
      <c r="N20" s="25">
        <v>25</v>
      </c>
      <c r="O20" s="21"/>
      <c r="P20" s="21"/>
      <c r="Q20" s="21"/>
      <c r="R20" s="21"/>
      <c r="S20" s="21"/>
      <c r="T20" s="21"/>
    </row>
    <row r="21" spans="1:20" ht="32.65" customHeight="1" thickBot="1" x14ac:dyDescent="0.3">
      <c r="A21" s="124" t="s">
        <v>57</v>
      </c>
      <c r="B21" s="125"/>
      <c r="C21" s="125"/>
      <c r="D21" s="126"/>
      <c r="E21" s="21"/>
      <c r="F21" s="118" t="s">
        <v>58</v>
      </c>
      <c r="G21" s="119"/>
      <c r="H21" s="119"/>
      <c r="I21" s="119"/>
      <c r="J21" s="119"/>
      <c r="K21" s="120"/>
      <c r="L21" s="26">
        <v>19.600000000000001</v>
      </c>
      <c r="M21" s="26">
        <v>20.97</v>
      </c>
      <c r="N21" s="26">
        <v>24.23</v>
      </c>
      <c r="O21" s="21"/>
      <c r="P21" s="21"/>
      <c r="Q21" s="21"/>
      <c r="R21" s="21"/>
      <c r="S21" s="21"/>
      <c r="T21" s="21"/>
    </row>
    <row r="22" spans="1:20" ht="21.75" thickTop="1" thickBot="1" x14ac:dyDescent="0.3">
      <c r="A22" s="27" t="s">
        <v>59</v>
      </c>
      <c r="B22" s="28">
        <f>ROUND(((1+(B10+B11+B12)/100)*((1+B13/100)*(1+B14/100))/(1-(B15+B16)/100))-1,4)</f>
        <v>0</v>
      </c>
      <c r="C22" s="29"/>
      <c r="D22" s="30"/>
      <c r="E22" s="21"/>
      <c r="F22" s="118" t="s">
        <v>60</v>
      </c>
      <c r="G22" s="119"/>
      <c r="H22" s="119"/>
      <c r="I22" s="119"/>
      <c r="J22" s="119"/>
      <c r="K22" s="120"/>
      <c r="L22" s="26">
        <v>20.76</v>
      </c>
      <c r="M22" s="26">
        <v>24.18</v>
      </c>
      <c r="N22" s="26">
        <v>26.44</v>
      </c>
      <c r="O22" s="21"/>
      <c r="P22" s="21"/>
      <c r="Q22" s="21"/>
      <c r="R22" s="21"/>
      <c r="S22" s="21"/>
      <c r="T22" s="21"/>
    </row>
    <row r="23" spans="1:20" ht="18.75" thickTop="1" x14ac:dyDescent="0.25">
      <c r="A23" s="130" t="s">
        <v>61</v>
      </c>
      <c r="B23" s="131"/>
      <c r="C23" s="131"/>
      <c r="D23" s="132"/>
      <c r="E23" s="21"/>
      <c r="F23" s="118" t="s">
        <v>62</v>
      </c>
      <c r="G23" s="119"/>
      <c r="H23" s="119"/>
      <c r="I23" s="119"/>
      <c r="J23" s="119"/>
      <c r="K23" s="120"/>
      <c r="L23" s="26">
        <v>24</v>
      </c>
      <c r="M23" s="26">
        <v>25.84</v>
      </c>
      <c r="N23" s="26">
        <v>27.86</v>
      </c>
      <c r="O23" s="21"/>
      <c r="P23" s="21"/>
      <c r="Q23" s="21"/>
      <c r="R23" s="21"/>
      <c r="S23" s="21"/>
      <c r="T23" s="21"/>
    </row>
    <row r="24" spans="1:20" x14ac:dyDescent="0.25">
      <c r="A24" s="31"/>
      <c r="B24" s="32"/>
      <c r="C24" s="32"/>
      <c r="D24" s="33"/>
      <c r="E24" s="21"/>
      <c r="F24" s="118" t="s">
        <v>63</v>
      </c>
      <c r="G24" s="119"/>
      <c r="H24" s="119"/>
      <c r="I24" s="119"/>
      <c r="J24" s="119"/>
      <c r="K24" s="120"/>
      <c r="L24" s="26">
        <v>22.8</v>
      </c>
      <c r="M24" s="26">
        <v>27.48</v>
      </c>
      <c r="N24" s="26">
        <v>30.95</v>
      </c>
      <c r="O24" s="21"/>
      <c r="P24" s="21"/>
      <c r="Q24" s="21"/>
      <c r="R24" s="21"/>
      <c r="S24" s="21"/>
      <c r="T24" s="21"/>
    </row>
    <row r="25" spans="1:20" x14ac:dyDescent="0.25">
      <c r="A25" s="34"/>
      <c r="B25" s="35"/>
      <c r="C25" s="35"/>
      <c r="D25" s="36"/>
      <c r="E25" s="21"/>
      <c r="F25" s="121" t="s">
        <v>64</v>
      </c>
      <c r="G25" s="122"/>
      <c r="H25" s="122"/>
      <c r="I25" s="122"/>
      <c r="J25" s="122"/>
      <c r="K25" s="123"/>
      <c r="L25" s="37">
        <v>11.1</v>
      </c>
      <c r="M25" s="37">
        <v>14.02</v>
      </c>
      <c r="N25" s="37">
        <v>16.8</v>
      </c>
      <c r="O25" s="21"/>
      <c r="P25" s="21"/>
      <c r="Q25" s="21"/>
      <c r="R25" s="21"/>
      <c r="S25" s="21"/>
      <c r="T25" s="21"/>
    </row>
    <row r="26" spans="1:20" x14ac:dyDescent="0.25">
      <c r="A26" s="38"/>
      <c r="B26" s="39"/>
      <c r="C26" s="39"/>
      <c r="D26" s="4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5.75" thickBot="1" x14ac:dyDescent="0.3">
      <c r="A28" s="41" t="s">
        <v>65</v>
      </c>
      <c r="B28" s="42"/>
      <c r="C28" s="42"/>
      <c r="D28" s="42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x14ac:dyDescent="0.25">
      <c r="A29" s="43"/>
      <c r="B29" s="6"/>
      <c r="C29" s="6"/>
      <c r="D29" s="6"/>
      <c r="E29" s="6"/>
      <c r="F29" s="6"/>
      <c r="G29" s="6"/>
      <c r="H29" s="6"/>
      <c r="I29" s="6"/>
      <c r="J29" s="6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x14ac:dyDescent="0.25">
      <c r="A30" s="44" t="s">
        <v>66</v>
      </c>
      <c r="B30" s="6"/>
      <c r="C30" s="6"/>
      <c r="D30" s="6"/>
      <c r="E30" s="6"/>
      <c r="F30" s="6"/>
      <c r="G30" s="6">
        <f>(1+B10+B11+B12)*(1+B13)*(1+B14)</f>
        <v>1</v>
      </c>
      <c r="H30" s="6">
        <f>G30</f>
        <v>1</v>
      </c>
      <c r="I30" s="45">
        <f>100-B15</f>
        <v>100</v>
      </c>
      <c r="J30" s="6">
        <f>H30/I30</f>
        <v>0.01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x14ac:dyDescent="0.25">
      <c r="A31" s="44" t="s">
        <v>67</v>
      </c>
      <c r="B31" s="46"/>
      <c r="C31" s="46"/>
      <c r="D31" s="46"/>
      <c r="E31" s="46"/>
      <c r="F31" s="46"/>
      <c r="G31" s="46"/>
      <c r="H31" s="46"/>
      <c r="I31" s="46"/>
      <c r="J31" s="46"/>
      <c r="K31" s="7"/>
      <c r="L31" s="7"/>
      <c r="M31" s="7"/>
      <c r="N31" s="7"/>
      <c r="O31" s="7"/>
      <c r="P31" s="7"/>
      <c r="Q31" s="21"/>
      <c r="R31" s="21"/>
      <c r="S31" s="21"/>
      <c r="T31" s="21"/>
    </row>
    <row r="32" spans="1:20" x14ac:dyDescent="0.25">
      <c r="A32" s="44" t="s">
        <v>68</v>
      </c>
      <c r="B32" s="46"/>
      <c r="C32" s="46"/>
      <c r="D32" s="46"/>
      <c r="E32" s="46"/>
      <c r="F32" s="46"/>
      <c r="G32" s="46"/>
      <c r="H32" s="46"/>
      <c r="I32" s="46"/>
      <c r="J32" s="46"/>
      <c r="K32" s="7"/>
      <c r="L32" s="7"/>
      <c r="M32" s="7"/>
      <c r="N32" s="7"/>
      <c r="O32" s="7"/>
      <c r="P32" s="7"/>
      <c r="Q32" s="21"/>
      <c r="R32" s="21"/>
      <c r="S32" s="21"/>
      <c r="T32" s="21"/>
    </row>
    <row r="33" spans="1:20" x14ac:dyDescent="0.25">
      <c r="A33" s="44" t="s">
        <v>69</v>
      </c>
      <c r="B33" s="6"/>
      <c r="C33" s="6"/>
      <c r="D33" s="6"/>
      <c r="E33" s="6"/>
      <c r="F33" s="6"/>
      <c r="G33" s="6"/>
      <c r="H33" s="6"/>
      <c r="I33" s="6"/>
      <c r="J33" s="6"/>
      <c r="K33" s="21"/>
      <c r="L33" s="21"/>
      <c r="M33" s="21"/>
      <c r="N33" s="7"/>
      <c r="O33" s="7"/>
      <c r="P33" s="7"/>
    </row>
    <row r="34" spans="1:20" x14ac:dyDescent="0.25">
      <c r="A34" s="44" t="s">
        <v>70</v>
      </c>
      <c r="B34" s="6"/>
      <c r="C34" s="6"/>
      <c r="D34" s="6"/>
      <c r="E34" s="6"/>
      <c r="F34" s="6"/>
      <c r="G34" s="6"/>
      <c r="H34" s="6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x14ac:dyDescent="0.25">
      <c r="A35" s="47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P35" s="48"/>
      <c r="Q35" s="48"/>
      <c r="R35" s="21"/>
      <c r="S35" s="21"/>
      <c r="T35" s="21"/>
    </row>
    <row r="36" spans="1:20" x14ac:dyDescent="0.25">
      <c r="A36" s="47"/>
      <c r="I36" s="21"/>
      <c r="J36" s="21"/>
      <c r="K36" s="21"/>
      <c r="L36" s="21"/>
      <c r="M36" s="48"/>
      <c r="N36" s="55"/>
      <c r="O36" s="55"/>
      <c r="P36" s="55"/>
      <c r="Q36" s="55"/>
      <c r="R36" s="21"/>
      <c r="S36" s="21"/>
      <c r="T36" s="21"/>
    </row>
    <row r="37" spans="1:20" x14ac:dyDescent="0.25">
      <c r="A37" s="21" t="s">
        <v>71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x14ac:dyDescent="0.25">
      <c r="A38" s="21" t="s">
        <v>72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20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</sheetData>
  <mergeCells count="26"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  <mergeCell ref="A19:D19"/>
    <mergeCell ref="F19:K19"/>
    <mergeCell ref="F24:K24"/>
    <mergeCell ref="F25:K25"/>
    <mergeCell ref="A20:D20"/>
    <mergeCell ref="F20:K20"/>
    <mergeCell ref="A21:D21"/>
    <mergeCell ref="F21:K21"/>
    <mergeCell ref="F22:K22"/>
    <mergeCell ref="A23:D23"/>
    <mergeCell ref="F23:K23"/>
  </mergeCells>
  <pageMargins left="0.511811024" right="0.511811024" top="0.78740157499999996" bottom="0.78740157499999996" header="0.31496062000000002" footer="0.31496062000000002"/>
  <pageSetup paperSize="9" scale="66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323850</xdr:colOff>
                <xdr:row>23</xdr:row>
                <xdr:rowOff>76200</xdr:rowOff>
              </from>
              <to>
                <xdr:col>3</xdr:col>
                <xdr:colOff>447675</xdr:colOff>
                <xdr:row>25</xdr:row>
                <xdr:rowOff>142875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</vt:lpstr>
      <vt:lpstr>BDI</vt:lpstr>
      <vt:lpstr>BDI!Area_de_impressao</vt:lpstr>
      <vt:lpstr>ORÇAMENTO!Area_de_impressao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Radames Zanollo</dc:creator>
  <cp:lastModifiedBy>Diego Julião</cp:lastModifiedBy>
  <cp:lastPrinted>2026-05-06T14:49:46Z</cp:lastPrinted>
  <dcterms:created xsi:type="dcterms:W3CDTF">2021-08-24T14:30:57Z</dcterms:created>
  <dcterms:modified xsi:type="dcterms:W3CDTF">2026-05-20T13:09:29Z</dcterms:modified>
</cp:coreProperties>
</file>